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io\Bilanci\Preventivo 2023\"/>
    </mc:Choice>
  </mc:AlternateContent>
  <xr:revisionPtr revIDLastSave="0" documentId="13_ncr:1_{52B208C2-98BA-44BA-8EE9-9253A5901F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VENTIVO" sheetId="1" r:id="rId1"/>
    <sheet name="RIEPILOGO" sheetId="4" r:id="rId2"/>
    <sheet name="PIANO FABBISOGNO PERSONALE" sheetId="5" r:id="rId3"/>
    <sheet name="Foglio2" sheetId="2" r:id="rId4"/>
    <sheet name="Foglio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I40" i="1"/>
  <c r="F191" i="1"/>
  <c r="G298" i="1"/>
  <c r="G276" i="1"/>
  <c r="G260" i="1"/>
  <c r="G247" i="1"/>
  <c r="G213" i="1"/>
  <c r="I187" i="1"/>
  <c r="G158" i="1"/>
  <c r="G149" i="1"/>
  <c r="G133" i="1"/>
  <c r="G126" i="1"/>
  <c r="G100" i="1"/>
  <c r="G48" i="1"/>
  <c r="G34" i="1"/>
  <c r="G33" i="1"/>
  <c r="G21" i="1"/>
  <c r="G22" i="1" s="1"/>
  <c r="G187" i="1"/>
  <c r="F187" i="1"/>
  <c r="J181" i="1"/>
  <c r="H181" i="1"/>
  <c r="J152" i="1"/>
  <c r="J153" i="1"/>
  <c r="I158" i="1"/>
  <c r="J187" i="1" l="1"/>
  <c r="I235" i="1"/>
  <c r="G235" i="1"/>
  <c r="F235" i="1"/>
  <c r="J233" i="1"/>
  <c r="H233" i="1"/>
  <c r="H235" i="1" s="1"/>
  <c r="I191" i="1"/>
  <c r="G191" i="1"/>
  <c r="J190" i="1"/>
  <c r="H190" i="1"/>
  <c r="H191" i="1" s="1"/>
  <c r="I34" i="1"/>
  <c r="J235" i="1" l="1"/>
  <c r="H26" i="1"/>
  <c r="J180" i="1"/>
  <c r="H180" i="1"/>
  <c r="J179" i="1"/>
  <c r="H179" i="1"/>
  <c r="F34" i="1"/>
  <c r="J34" i="1" s="1"/>
  <c r="J26" i="1"/>
  <c r="C11" i="4"/>
  <c r="D11" i="4"/>
  <c r="C18" i="4"/>
  <c r="D18" i="4"/>
  <c r="J275" i="1"/>
  <c r="J131" i="1"/>
  <c r="J130" i="1"/>
  <c r="H216" i="1"/>
  <c r="H197" i="1"/>
  <c r="H275" i="1"/>
  <c r="H257" i="1"/>
  <c r="J216" i="1"/>
  <c r="F254" i="1"/>
  <c r="G299" i="1"/>
  <c r="I298" i="1"/>
  <c r="I299" i="1" s="1"/>
  <c r="H86" i="1"/>
  <c r="H11" i="1"/>
  <c r="H14" i="1"/>
  <c r="J14" i="1"/>
  <c r="H15" i="1"/>
  <c r="J15" i="1"/>
  <c r="H16" i="1"/>
  <c r="J16" i="1"/>
  <c r="H17" i="1"/>
  <c r="J17" i="1"/>
  <c r="H18" i="1"/>
  <c r="J18" i="1"/>
  <c r="H19" i="1"/>
  <c r="J19" i="1"/>
  <c r="F21" i="1"/>
  <c r="F22" i="1" s="1"/>
  <c r="I21" i="1"/>
  <c r="I22" i="1" s="1"/>
  <c r="H31" i="1"/>
  <c r="J31" i="1"/>
  <c r="I33" i="1"/>
  <c r="F39" i="1"/>
  <c r="G39" i="1" s="1"/>
  <c r="F40" i="1"/>
  <c r="J40" i="1" s="1"/>
  <c r="H44" i="1"/>
  <c r="J44" i="1"/>
  <c r="J45" i="1"/>
  <c r="H46" i="1"/>
  <c r="J46" i="1"/>
  <c r="F48" i="1"/>
  <c r="I48" i="1"/>
  <c r="I49" i="1" s="1"/>
  <c r="H65" i="1"/>
  <c r="J65" i="1"/>
  <c r="F67" i="1"/>
  <c r="G67" i="1"/>
  <c r="I67" i="1"/>
  <c r="H69" i="1"/>
  <c r="J69" i="1"/>
  <c r="F71" i="1"/>
  <c r="G71" i="1"/>
  <c r="I71" i="1"/>
  <c r="F76" i="1"/>
  <c r="I76" i="1"/>
  <c r="H79" i="1"/>
  <c r="J79" i="1"/>
  <c r="F81" i="1"/>
  <c r="G81" i="1"/>
  <c r="I81" i="1"/>
  <c r="J86" i="1"/>
  <c r="F88" i="1"/>
  <c r="F89" i="1" s="1"/>
  <c r="G88" i="1"/>
  <c r="G89" i="1" s="1"/>
  <c r="I88" i="1"/>
  <c r="I89" i="1" s="1"/>
  <c r="H93" i="1"/>
  <c r="J93" i="1"/>
  <c r="H94" i="1"/>
  <c r="J94" i="1"/>
  <c r="H96" i="1"/>
  <c r="J96" i="1"/>
  <c r="H97" i="1"/>
  <c r="J97" i="1"/>
  <c r="H98" i="1"/>
  <c r="J98" i="1"/>
  <c r="F100" i="1"/>
  <c r="F101" i="1" s="1"/>
  <c r="G101" i="1"/>
  <c r="I100" i="1"/>
  <c r="I101" i="1" s="1"/>
  <c r="H120" i="1"/>
  <c r="J120" i="1"/>
  <c r="H121" i="1"/>
  <c r="J121" i="1"/>
  <c r="H122" i="1"/>
  <c r="J122" i="1"/>
  <c r="H124" i="1"/>
  <c r="J124" i="1"/>
  <c r="F126" i="1"/>
  <c r="I126" i="1"/>
  <c r="H129" i="1"/>
  <c r="J129" i="1"/>
  <c r="H130" i="1"/>
  <c r="H131" i="1"/>
  <c r="F133" i="1"/>
  <c r="I133" i="1"/>
  <c r="H136" i="1"/>
  <c r="J136" i="1"/>
  <c r="H137" i="1"/>
  <c r="J137" i="1"/>
  <c r="F139" i="1"/>
  <c r="G139" i="1"/>
  <c r="I139" i="1"/>
  <c r="H142" i="1"/>
  <c r="J142" i="1"/>
  <c r="H143" i="1"/>
  <c r="J143" i="1"/>
  <c r="H144" i="1"/>
  <c r="J144" i="1"/>
  <c r="H145" i="1"/>
  <c r="J145" i="1"/>
  <c r="H146" i="1"/>
  <c r="J146" i="1"/>
  <c r="H147" i="1"/>
  <c r="J147" i="1"/>
  <c r="F149" i="1"/>
  <c r="I149" i="1"/>
  <c r="H152" i="1"/>
  <c r="H153" i="1"/>
  <c r="H154" i="1"/>
  <c r="J154" i="1"/>
  <c r="H155" i="1"/>
  <c r="J155" i="1"/>
  <c r="H156" i="1"/>
  <c r="J156" i="1"/>
  <c r="F158" i="1"/>
  <c r="H178" i="1"/>
  <c r="J178" i="1"/>
  <c r="H182" i="1"/>
  <c r="J182" i="1"/>
  <c r="H183" i="1"/>
  <c r="J183" i="1"/>
  <c r="H184" i="1"/>
  <c r="J184" i="1"/>
  <c r="H185" i="1"/>
  <c r="J185" i="1"/>
  <c r="J191" i="1"/>
  <c r="H194" i="1"/>
  <c r="J194" i="1"/>
  <c r="H195" i="1"/>
  <c r="J195" i="1"/>
  <c r="H196" i="1"/>
  <c r="J196" i="1"/>
  <c r="J197" i="1"/>
  <c r="F199" i="1"/>
  <c r="G199" i="1"/>
  <c r="I199" i="1"/>
  <c r="H202" i="1"/>
  <c r="J202" i="1"/>
  <c r="H203" i="1"/>
  <c r="J203" i="1"/>
  <c r="H204" i="1"/>
  <c r="J204" i="1"/>
  <c r="H205" i="1"/>
  <c r="J205" i="1"/>
  <c r="H206" i="1"/>
  <c r="J206" i="1"/>
  <c r="H207" i="1"/>
  <c r="J207" i="1"/>
  <c r="H208" i="1"/>
  <c r="J208" i="1"/>
  <c r="H209" i="1"/>
  <c r="J209" i="1"/>
  <c r="H210" i="1"/>
  <c r="J210" i="1"/>
  <c r="H211" i="1"/>
  <c r="J211" i="1"/>
  <c r="F213" i="1"/>
  <c r="I213" i="1"/>
  <c r="F218" i="1"/>
  <c r="G218" i="1"/>
  <c r="I218" i="1"/>
  <c r="H238" i="1"/>
  <c r="J238" i="1"/>
  <c r="H239" i="1"/>
  <c r="J239" i="1"/>
  <c r="F241" i="1"/>
  <c r="G241" i="1"/>
  <c r="I241" i="1"/>
  <c r="H244" i="1"/>
  <c r="J244" i="1"/>
  <c r="H245" i="1"/>
  <c r="J245" i="1"/>
  <c r="F247" i="1"/>
  <c r="I247" i="1"/>
  <c r="H252" i="1"/>
  <c r="J252" i="1"/>
  <c r="G254" i="1"/>
  <c r="I254" i="1"/>
  <c r="J257" i="1"/>
  <c r="H258" i="1"/>
  <c r="J258" i="1"/>
  <c r="F260" i="1"/>
  <c r="I260" i="1"/>
  <c r="F265" i="1"/>
  <c r="G265" i="1"/>
  <c r="I265" i="1"/>
  <c r="H268" i="1"/>
  <c r="H270" i="1" s="1"/>
  <c r="J268" i="1"/>
  <c r="F270" i="1"/>
  <c r="G270" i="1"/>
  <c r="I270" i="1"/>
  <c r="F276" i="1"/>
  <c r="I276" i="1"/>
  <c r="I277" i="1" s="1"/>
  <c r="H291" i="1"/>
  <c r="J291" i="1"/>
  <c r="H292" i="1"/>
  <c r="J292" i="1"/>
  <c r="H294" i="1"/>
  <c r="J294" i="1"/>
  <c r="H295" i="1"/>
  <c r="J295" i="1"/>
  <c r="H296" i="1"/>
  <c r="J296" i="1"/>
  <c r="F298" i="1"/>
  <c r="F299" i="1" s="1"/>
  <c r="H22" i="1" l="1"/>
  <c r="H21" i="1"/>
  <c r="I50" i="1"/>
  <c r="I159" i="1"/>
  <c r="I176" i="1" s="1"/>
  <c r="I220" i="1" s="1"/>
  <c r="H187" i="1"/>
  <c r="H81" i="1"/>
  <c r="I271" i="1"/>
  <c r="H139" i="1"/>
  <c r="H260" i="1"/>
  <c r="H34" i="1"/>
  <c r="H88" i="1"/>
  <c r="J260" i="1"/>
  <c r="I82" i="1"/>
  <c r="G82" i="1"/>
  <c r="J81" i="1"/>
  <c r="J48" i="1"/>
  <c r="J199" i="1"/>
  <c r="J149" i="1"/>
  <c r="J133" i="1"/>
  <c r="J213" i="1"/>
  <c r="J247" i="1"/>
  <c r="J254" i="1"/>
  <c r="I23" i="1"/>
  <c r="J276" i="1"/>
  <c r="H67" i="1"/>
  <c r="F49" i="1"/>
  <c r="J89" i="1"/>
  <c r="H276" i="1"/>
  <c r="H241" i="1"/>
  <c r="J218" i="1"/>
  <c r="F271" i="1"/>
  <c r="H254" i="1"/>
  <c r="H247" i="1"/>
  <c r="J158" i="1"/>
  <c r="J22" i="1"/>
  <c r="J21" i="1"/>
  <c r="J71" i="1"/>
  <c r="I39" i="1"/>
  <c r="J100" i="1"/>
  <c r="J101" i="1" s="1"/>
  <c r="J241" i="1"/>
  <c r="J139" i="1"/>
  <c r="G159" i="1"/>
  <c r="G176" i="1" s="1"/>
  <c r="G220" i="1" s="1"/>
  <c r="H126" i="1"/>
  <c r="H89" i="1"/>
  <c r="J298" i="1"/>
  <c r="J299" i="1" s="1"/>
  <c r="F277" i="1"/>
  <c r="J277" i="1" s="1"/>
  <c r="H213" i="1"/>
  <c r="H214" i="1" s="1"/>
  <c r="G49" i="1"/>
  <c r="H218" i="1"/>
  <c r="G271" i="1"/>
  <c r="F82" i="1"/>
  <c r="H298" i="1"/>
  <c r="H299" i="1" s="1"/>
  <c r="H199" i="1"/>
  <c r="H149" i="1"/>
  <c r="H133" i="1"/>
  <c r="H100" i="1"/>
  <c r="H101" i="1" s="1"/>
  <c r="H71" i="1"/>
  <c r="F159" i="1"/>
  <c r="F176" i="1" s="1"/>
  <c r="F220" i="1" s="1"/>
  <c r="H158" i="1"/>
  <c r="J126" i="1"/>
  <c r="J67" i="1"/>
  <c r="J270" i="1"/>
  <c r="J88" i="1"/>
  <c r="G277" i="1"/>
  <c r="H277" i="1" s="1"/>
  <c r="I102" i="1" l="1"/>
  <c r="H220" i="1"/>
  <c r="H49" i="1"/>
  <c r="J271" i="1"/>
  <c r="G231" i="1"/>
  <c r="H82" i="1"/>
  <c r="J82" i="1"/>
  <c r="H271" i="1"/>
  <c r="J49" i="1"/>
  <c r="F50" i="1"/>
  <c r="F102" i="1" s="1"/>
  <c r="H159" i="1"/>
  <c r="G50" i="1"/>
  <c r="G102" i="1" s="1"/>
  <c r="J159" i="1"/>
  <c r="H176" i="1"/>
  <c r="I231" i="1"/>
  <c r="I248" i="1" s="1"/>
  <c r="J176" i="1"/>
  <c r="G248" i="1" l="1"/>
  <c r="G278" i="1" s="1"/>
  <c r="G288" i="1" s="1"/>
  <c r="G300" i="1" s="1"/>
  <c r="H50" i="1"/>
  <c r="J50" i="1"/>
  <c r="J102" i="1" s="1"/>
  <c r="H231" i="1"/>
  <c r="J220" i="1"/>
  <c r="F231" i="1"/>
  <c r="F248" i="1" s="1"/>
  <c r="J248" i="1" s="1"/>
  <c r="H248" i="1" l="1"/>
  <c r="I278" i="1"/>
  <c r="J231" i="1"/>
  <c r="H102" i="1"/>
  <c r="F278" i="1" l="1"/>
  <c r="H278" i="1"/>
  <c r="I288" i="1"/>
  <c r="I300" i="1" l="1"/>
  <c r="H300" i="1" s="1"/>
  <c r="H288" i="1"/>
  <c r="F288" i="1"/>
  <c r="J278" i="1"/>
  <c r="J288" i="1" l="1"/>
  <c r="F300" i="1"/>
  <c r="J300" i="1" s="1"/>
</calcChain>
</file>

<file path=xl/sharedStrings.xml><?xml version="1.0" encoding="utf-8"?>
<sst xmlns="http://schemas.openxmlformats.org/spreadsheetml/2006/main" count="456" uniqueCount="223">
  <si>
    <t>TIT.</t>
  </si>
  <si>
    <t>CAT.</t>
  </si>
  <si>
    <t>CAP.</t>
  </si>
  <si>
    <t>RESIDUI ATTIVI</t>
  </si>
  <si>
    <t>ALLA FINE</t>
  </si>
  <si>
    <t xml:space="preserve">PREVISIONI </t>
  </si>
  <si>
    <t>PARTE I - ENTRATE</t>
  </si>
  <si>
    <t>RESIDUI</t>
  </si>
  <si>
    <t>COMPETENZA</t>
  </si>
  <si>
    <t>VARIAZIONI</t>
  </si>
  <si>
    <t>STANZIAMENTI</t>
  </si>
  <si>
    <t>PREVISIONI</t>
  </si>
  <si>
    <t>DI CASSA</t>
  </si>
  <si>
    <t>3 (4-2)</t>
  </si>
  <si>
    <t>I</t>
  </si>
  <si>
    <t>ENTRATE CONTRIBUTIVE</t>
  </si>
  <si>
    <t>II</t>
  </si>
  <si>
    <t>Entrate per la prestazione di servizi</t>
  </si>
  <si>
    <t>Tassa rilascio certificati</t>
  </si>
  <si>
    <t>Tassa pareri liquidazione onorari</t>
  </si>
  <si>
    <t>Rimborso e/o conc. spese cessione mat. vario</t>
  </si>
  <si>
    <t>III</t>
  </si>
  <si>
    <t>Redditi e proventi patrimoniali</t>
  </si>
  <si>
    <t>Interessi su c.c. bancari</t>
  </si>
  <si>
    <t>Interessi su titoli</t>
  </si>
  <si>
    <t>Totale categoria I</t>
  </si>
  <si>
    <t>Totale categoria II</t>
  </si>
  <si>
    <t xml:space="preserve"> </t>
  </si>
  <si>
    <t>Totale categoria III</t>
  </si>
  <si>
    <t>IV</t>
  </si>
  <si>
    <t>Poste correttive e compensative di spese correnti</t>
  </si>
  <si>
    <t>Contr.Org.Sind. x conc. sp. uso Sala Sede</t>
  </si>
  <si>
    <t>Totale categoria IV</t>
  </si>
  <si>
    <t>TOTALE TITOLO II</t>
  </si>
  <si>
    <t>TOTALE TITOLO I</t>
  </si>
  <si>
    <t>TOTALE DA RIPORTARE</t>
  </si>
  <si>
    <t>Descrizione</t>
  </si>
  <si>
    <t>p.m.</t>
  </si>
  <si>
    <t>ENTRATE DIVERSE</t>
  </si>
  <si>
    <r>
      <t xml:space="preserve">Quote in sede doppia iscrizione: </t>
    </r>
    <r>
      <rPr>
        <sz val="14"/>
        <rFont val="Calibri"/>
        <family val="2"/>
      </rPr>
      <t xml:space="preserve">(n.  1)    </t>
    </r>
  </si>
  <si>
    <t>RIPORTO</t>
  </si>
  <si>
    <t>ENTRATE IN CONTO CAPITALE</t>
  </si>
  <si>
    <t>V</t>
  </si>
  <si>
    <t>Totale categoria V</t>
  </si>
  <si>
    <t>VI</t>
  </si>
  <si>
    <t>Dismissione di valori mobiliari</t>
  </si>
  <si>
    <t>Incasso titoli</t>
  </si>
  <si>
    <t xml:space="preserve"> p.m </t>
  </si>
  <si>
    <t>p.m</t>
  </si>
  <si>
    <t>Totale categoria VI</t>
  </si>
  <si>
    <t>VII</t>
  </si>
  <si>
    <t>Fondo indennità anzianità Personale lav.dip.</t>
  </si>
  <si>
    <t>Totale categoria VII</t>
  </si>
  <si>
    <t>TOTALE TITOLO III</t>
  </si>
  <si>
    <t>ENTRATE PER PARTITE DI GIRO</t>
  </si>
  <si>
    <t>VIII</t>
  </si>
  <si>
    <t>Entrate aventi natura di partite di giro</t>
  </si>
  <si>
    <t>Ritenute erariali e previdenziali lavoro dipendente</t>
  </si>
  <si>
    <t>Ritenute erariali su compensi lavoro autonomo</t>
  </si>
  <si>
    <t>Ritenute erariali e previdenziali su compensi</t>
  </si>
  <si>
    <t>Organi Istituzionali</t>
  </si>
  <si>
    <t>Fondo economato</t>
  </si>
  <si>
    <t>Anticipazioni Enti diversi</t>
  </si>
  <si>
    <t>Totale categoria VIII</t>
  </si>
  <si>
    <t>TOTALE TITOLO IV</t>
  </si>
  <si>
    <t>TOTALE GENERALE ENTRATE</t>
  </si>
  <si>
    <t>Alienazione beni mobili</t>
  </si>
  <si>
    <t xml:space="preserve">Alienazione mobili/arred./attrezz. </t>
  </si>
  <si>
    <t>IX</t>
  </si>
  <si>
    <t>Alienazione beni immobili</t>
  </si>
  <si>
    <t xml:space="preserve">ENTRATE DERIVANTI DA ACCENSIONE DI MUTUI </t>
  </si>
  <si>
    <t>Totale categoria IX</t>
  </si>
  <si>
    <t>X</t>
  </si>
  <si>
    <t>PARTE II - USCITE</t>
  </si>
  <si>
    <t>RESIDUI PASSIVI</t>
  </si>
  <si>
    <t>USCITE CORRENTI</t>
  </si>
  <si>
    <t>Spese funzionamento Organi Istituzionali</t>
  </si>
  <si>
    <t>Elezioni</t>
  </si>
  <si>
    <t>Assicurazioni Componenti Organi Istituzionali</t>
  </si>
  <si>
    <t>Rimborsi spese/indennità/gettoni pres.Organi Ist.</t>
  </si>
  <si>
    <t>Contributi erariali e previdenziali su compensi</t>
  </si>
  <si>
    <t xml:space="preserve">Organi Istituzionali </t>
  </si>
  <si>
    <t>Spese di aggiornamento professionale e cult.</t>
  </si>
  <si>
    <t>Aggiornamento profess/iniz.culturali/org.riunioni</t>
  </si>
  <si>
    <t>Ev. contributi erariali</t>
  </si>
  <si>
    <t xml:space="preserve">Celebrazione 50° laurea </t>
  </si>
  <si>
    <t>Spese per Albi professionali e Comunicazione</t>
  </si>
  <si>
    <t>Albi professionali</t>
  </si>
  <si>
    <t>Newsletter e comunicazioni</t>
  </si>
  <si>
    <t>Spese generali Sede</t>
  </si>
  <si>
    <t>Condominio</t>
  </si>
  <si>
    <t>Energia elettrica</t>
  </si>
  <si>
    <t>Assicurazioni c.incendio/furto/r.c. verso terzi</t>
  </si>
  <si>
    <t>Manutenzione/ripararaz. ordin. mobili e arredam.</t>
  </si>
  <si>
    <t>Pulizia sede</t>
  </si>
  <si>
    <t>Spese generali di funzionamento</t>
  </si>
  <si>
    <t>Postelefoniche</t>
  </si>
  <si>
    <t>Cancelleria/stampati/mat.div./programmi computer</t>
  </si>
  <si>
    <t>Noleggio/manutenzione/ripararaz. Macch. d'ufficio</t>
  </si>
  <si>
    <t>Spese per concorsi</t>
  </si>
  <si>
    <t>Spese per il personale lavorativo dipendente</t>
  </si>
  <si>
    <t>Oneri contributi previdenziali e assicurativi</t>
  </si>
  <si>
    <t xml:space="preserve">Buoni pasto </t>
  </si>
  <si>
    <t>Fondo indennità anzianità (quota e int.c.c.banca)</t>
  </si>
  <si>
    <t>Formazione/aggiorn.profess./add.pers.lav.dip.</t>
  </si>
  <si>
    <t>Consulenze e servizi vari</t>
  </si>
  <si>
    <t>Servizio stampa</t>
  </si>
  <si>
    <t>Spese e oneri diversi</t>
  </si>
  <si>
    <t>Imposte, tasse, bolli, tributi vari</t>
  </si>
  <si>
    <t>Spese per riscossione Tasse Annuali</t>
  </si>
  <si>
    <t>Spese per lutti/necrologi</t>
  </si>
  <si>
    <t>Spese bancarie</t>
  </si>
  <si>
    <t>Spese diverse</t>
  </si>
  <si>
    <t>Spese diverse tramite la piccola cassa econ.</t>
  </si>
  <si>
    <t>Spese per adempimenti D.Lgs. 81/08</t>
  </si>
  <si>
    <t>Canone affitto posti auto</t>
  </si>
  <si>
    <t>Rimborso Tasse Annuali Medici Chir. e Odont.</t>
  </si>
  <si>
    <t>Rimborso Tasse Annuali doppia iscrizione</t>
  </si>
  <si>
    <t>Contributo obbligatorio alla Federazione</t>
  </si>
  <si>
    <t>Spese per trasferimenti</t>
  </si>
  <si>
    <t>Contrib. Comitato Prov. Unit. Ordini e Collegi Prof.</t>
  </si>
  <si>
    <t>Totale categoria X</t>
  </si>
  <si>
    <t>XI</t>
  </si>
  <si>
    <t>Fondi di riserva</t>
  </si>
  <si>
    <t>Fondo di riserva per integraz. stanz. insufficienti</t>
  </si>
  <si>
    <t>Fondo di riserva per spese impreviste e straord.</t>
  </si>
  <si>
    <t>Totale categoria XI</t>
  </si>
  <si>
    <t>USCITE IN CONTO CAPITALE</t>
  </si>
  <si>
    <t>XII</t>
  </si>
  <si>
    <t>Acquisto mobili/arredamento/macch.d'uff./attrezz.</t>
  </si>
  <si>
    <t>Spese per locali e impianti Sede</t>
  </si>
  <si>
    <t>Totale categoria XII</t>
  </si>
  <si>
    <t>XIII</t>
  </si>
  <si>
    <t>Acquisto di valori mobiliari</t>
  </si>
  <si>
    <t xml:space="preserve">Acquisto Titoli </t>
  </si>
  <si>
    <t>Totale categoria XIII</t>
  </si>
  <si>
    <t>XIV</t>
  </si>
  <si>
    <t>Fondo indennità anzianità</t>
  </si>
  <si>
    <t>Totale categoria XIV</t>
  </si>
  <si>
    <t>XV</t>
  </si>
  <si>
    <t>USCITE PER PARTITE DI GIRO</t>
  </si>
  <si>
    <t>XVI</t>
  </si>
  <si>
    <t>Spese aventi natura di partite di giro</t>
  </si>
  <si>
    <t>Totale categoria XV</t>
  </si>
  <si>
    <t>TOTALE GENERALE USCITE</t>
  </si>
  <si>
    <t>Oneri finanziari</t>
  </si>
  <si>
    <t>Acquisto sede</t>
  </si>
  <si>
    <t xml:space="preserve">Acquisto di beni di uso durevole ed opere immob. </t>
  </si>
  <si>
    <t>Totale categoria XVI</t>
  </si>
  <si>
    <t>XVII</t>
  </si>
  <si>
    <t>Totale categoria XVII</t>
  </si>
  <si>
    <t>ESTINZIONE DI MUTUI E ANTICIPAZIONI</t>
  </si>
  <si>
    <t>Quote mutuo</t>
  </si>
  <si>
    <t>TOTALE TITOLO V</t>
  </si>
  <si>
    <t>XVIII</t>
  </si>
  <si>
    <t>Totale categoria XVIII</t>
  </si>
  <si>
    <t>Contributo su Tasse Annuali iscritti</t>
  </si>
  <si>
    <t>Abbon./acquisto/ril./pubb.v./Internet/PEC</t>
  </si>
  <si>
    <t>Rimborsi e contributi diversi</t>
  </si>
  <si>
    <t>Acquisto di beni patrimoniali</t>
  </si>
  <si>
    <t>Contributo a F.R.O.M.C. e O. Lombardia</t>
  </si>
  <si>
    <t>Altre consulenze e servizi esterni</t>
  </si>
  <si>
    <t>Accensione mutuo per acquisto e ristrutturazione Sede</t>
  </si>
  <si>
    <t xml:space="preserve">Tasse Annuali  </t>
  </si>
  <si>
    <t>Interessi passivi estinzione mutuo acquisto e ristr. Sede</t>
  </si>
  <si>
    <t>USCITE</t>
  </si>
  <si>
    <t>ENTRATE DERIVANTI DA ACCESIONE DI MUTUI</t>
  </si>
  <si>
    <t>ENTRATE</t>
  </si>
  <si>
    <t>Cessazioni previste nell'anno 2023</t>
  </si>
  <si>
    <t>N. dipendenti in servizio al 01/01/2023</t>
  </si>
  <si>
    <t>DOTAZIONE ORGANICA</t>
  </si>
  <si>
    <t>N. dipendenti in servizio al 01/01/2024</t>
  </si>
  <si>
    <t>Cessazioni previste nell'anno 2024</t>
  </si>
  <si>
    <t>Noleggio/manutenz./ripararaz. ordin. locali e impianti</t>
  </si>
  <si>
    <t>Diritti di segreteria</t>
  </si>
  <si>
    <t>Indennità di Ente</t>
  </si>
  <si>
    <t>Consulenza legale, amministrativa, fiscale tributaria</t>
  </si>
  <si>
    <t>Fondo indennità anzianità per T.F.R./T.F.S. pers.lav.dip.</t>
  </si>
  <si>
    <t xml:space="preserve">Trattamento econ. fondamentale/aumenti contrattuali </t>
  </si>
  <si>
    <r>
      <t xml:space="preserve">Ruolo Società tra Professionisti: </t>
    </r>
    <r>
      <rPr>
        <sz val="14"/>
        <rFont val="Calibri"/>
        <family val="2"/>
      </rPr>
      <t>(n. 8)</t>
    </r>
  </si>
  <si>
    <t>Tassa iscrizione Albo Medici Chirurghi</t>
  </si>
  <si>
    <t>Tassa iscrizione Albo Odontoiatri</t>
  </si>
  <si>
    <r>
      <t>Tassa iscrizione Albo Società</t>
    </r>
    <r>
      <rPr>
        <sz val="14"/>
        <rFont val="Calibri"/>
        <family val="2"/>
      </rPr>
      <t xml:space="preserve"> tra Professionisti </t>
    </r>
  </si>
  <si>
    <t>Spese per il personale non di ruolo</t>
  </si>
  <si>
    <t>Contratti di somministrazione</t>
  </si>
  <si>
    <t>XIX</t>
  </si>
  <si>
    <t>Rimborso quote mutuo contratto dall'Ordine</t>
  </si>
  <si>
    <t>Contributi FNOMCeO per Bandi/Corsi agg.profess.</t>
  </si>
  <si>
    <r>
      <t xml:space="preserve">                                </t>
    </r>
    <r>
      <rPr>
        <b/>
        <sz val="20"/>
        <rFont val="Arial"/>
        <family val="2"/>
      </rPr>
      <t>BILANCIO PREVENTIVO FINANZIARIO ANNO 2023 - ENTRATE</t>
    </r>
  </si>
  <si>
    <t xml:space="preserve">            COMPETENZA 2023</t>
  </si>
  <si>
    <t>ANNO 2023</t>
  </si>
  <si>
    <r>
      <t xml:space="preserve">                               </t>
    </r>
    <r>
      <rPr>
        <b/>
        <sz val="20"/>
        <rFont val="Arial"/>
        <family val="2"/>
      </rPr>
      <t xml:space="preserve"> BILANCIO PREVENTIVO FINANZIARIO ANNO 2023 - ENTRATE</t>
    </r>
  </si>
  <si>
    <r>
      <t xml:space="preserve">                                </t>
    </r>
    <r>
      <rPr>
        <b/>
        <sz val="20"/>
        <rFont val="Arial"/>
        <family val="2"/>
      </rPr>
      <t>BILANCIO PREVENTIVO FINANZIARIO ANNO 2023 - USCITE</t>
    </r>
  </si>
  <si>
    <t>Indennita' varie/trattamento accessorio</t>
  </si>
  <si>
    <t>DEL 2022</t>
  </si>
  <si>
    <t>DEFINITIVE 2022</t>
  </si>
  <si>
    <t>Lavoro straordinario</t>
  </si>
  <si>
    <r>
      <t xml:space="preserve">Ruolo Medici Chirurghi e Odontoiatri: </t>
    </r>
    <r>
      <rPr>
        <sz val="14"/>
        <rFont val="Calibri"/>
        <family val="2"/>
      </rPr>
      <t xml:space="preserve">(n.3.386)       </t>
    </r>
  </si>
  <si>
    <r>
      <t xml:space="preserve">Ruolo doppia iscrizione: </t>
    </r>
    <r>
      <rPr>
        <sz val="14"/>
        <rFont val="Calibri"/>
        <family val="2"/>
      </rPr>
      <t xml:space="preserve">(n.210)                         </t>
    </r>
  </si>
  <si>
    <r>
      <t xml:space="preserve"> </t>
    </r>
    <r>
      <rPr>
        <b/>
        <sz val="20"/>
        <rFont val="Arial"/>
        <family val="2"/>
      </rPr>
      <t xml:space="preserve">                           BILANCIO PREVENTIVO FINANZIARIO ANNO 2023 - USCITE</t>
    </r>
  </si>
  <si>
    <t xml:space="preserve">     PIANO TRIENNALE DEL FABBISOGNO DEL PERSONALE 2023/2025</t>
  </si>
  <si>
    <t>AREA OPERATORI</t>
  </si>
  <si>
    <t>AREA ASSISTENTI</t>
  </si>
  <si>
    <t>AREA FUNZIONARI</t>
  </si>
  <si>
    <t>AREA ELEVATE PROFESSIONALITA'</t>
  </si>
  <si>
    <t xml:space="preserve">DIRIGENZA   </t>
  </si>
  <si>
    <t>TOTALE</t>
  </si>
  <si>
    <t>II^ FASCIA</t>
  </si>
  <si>
    <t>I^ FASCIA</t>
  </si>
  <si>
    <t xml:space="preserve">Assunzioni nell'anno 2023  </t>
  </si>
  <si>
    <t>Assunzioni nell'anno 2024</t>
  </si>
  <si>
    <t>N. dipendenti in servizio al 01/01/2025</t>
  </si>
  <si>
    <t>Assunzioni nell'anno 2025</t>
  </si>
  <si>
    <t>Cessazioni previste nell'anno 2025</t>
  </si>
  <si>
    <r>
      <t xml:space="preserve">Quote in sede Società tra Professionisti: </t>
    </r>
    <r>
      <rPr>
        <sz val="14"/>
        <rFont val="Calibri"/>
        <family val="2"/>
      </rPr>
      <t>(n. 3)</t>
    </r>
  </si>
  <si>
    <r>
      <t xml:space="preserve">Quote in sede Medici Chir. e Odontoiatri: </t>
    </r>
    <r>
      <rPr>
        <sz val="14"/>
        <rFont val="Calibri"/>
        <family val="2"/>
      </rPr>
      <t xml:space="preserve">(n.80)  </t>
    </r>
  </si>
  <si>
    <r>
      <t xml:space="preserve">Contributo FNOMCeO per spese esaz.T.A. </t>
    </r>
    <r>
      <rPr>
        <sz val="14"/>
        <rFont val="Calibri"/>
        <family val="2"/>
      </rPr>
      <t>(n.3.530)</t>
    </r>
  </si>
  <si>
    <t>RIEPILOGO BILANCIO PREVENTIVO FINANZIARIO ANNO 2023</t>
  </si>
  <si>
    <t>FONDO DI CASSA AL 01.01.2023</t>
  </si>
  <si>
    <t xml:space="preserve">AVANZO DI AMMINISTRAZIONE AL 01.01.2023 </t>
  </si>
  <si>
    <t xml:space="preserve">TOTALE ENTRATE CORRENTI </t>
  </si>
  <si>
    <t>AVANZO DI AMMINISTRAZIONE AL 01/01/2023</t>
  </si>
  <si>
    <t>Totale categoria 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</si>
</sst>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_-&quot;€&quot;\ * #,##0.00_-;\-&quot;€&quot;\ * #,##0.00_-;_-&quot;€&quot;\ * &quot;-&quot;??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DFFA6"/>
        <bgColor indexed="64"/>
      </patternFill>
    </fill>
    <fill>
      <patternFill patternType="solid">
        <fgColor rgb="FFB7FFD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3" fillId="0" borderId="0"/>
  </cellStyleXfs>
  <cellXfs count="20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17" fillId="0" borderId="2" xfId="0" applyFont="1" applyBorder="1"/>
    <xf numFmtId="0" fontId="17" fillId="0" borderId="3" xfId="0" applyFont="1" applyBorder="1"/>
    <xf numFmtId="164" fontId="17" fillId="0" borderId="3" xfId="0" applyNumberFormat="1" applyFont="1" applyBorder="1"/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/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9" fillId="2" borderId="0" xfId="0" applyFont="1" applyFill="1"/>
    <xf numFmtId="0" fontId="18" fillId="3" borderId="6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vertical="center"/>
    </xf>
    <xf numFmtId="0" fontId="18" fillId="3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3" xfId="0" applyFont="1" applyFill="1" applyBorder="1"/>
    <xf numFmtId="0" fontId="18" fillId="3" borderId="4" xfId="0" applyFont="1" applyFill="1" applyBorder="1"/>
    <xf numFmtId="0" fontId="18" fillId="3" borderId="5" xfId="0" applyFont="1" applyFill="1" applyBorder="1"/>
    <xf numFmtId="0" fontId="18" fillId="3" borderId="5" xfId="0" applyFont="1" applyFill="1" applyBorder="1" applyAlignment="1">
      <alignment horizontal="center"/>
    </xf>
    <xf numFmtId="0" fontId="10" fillId="3" borderId="6" xfId="0" applyFont="1" applyFill="1" applyBorder="1"/>
    <xf numFmtId="0" fontId="10" fillId="3" borderId="8" xfId="0" applyFont="1" applyFill="1" applyBorder="1"/>
    <xf numFmtId="0" fontId="8" fillId="0" borderId="2" xfId="0" applyFont="1" applyBorder="1"/>
    <xf numFmtId="0" fontId="8" fillId="0" borderId="3" xfId="0" applyFont="1" applyBorder="1"/>
    <xf numFmtId="164" fontId="8" fillId="0" borderId="3" xfId="0" applyNumberFormat="1" applyFont="1" applyBorder="1"/>
    <xf numFmtId="0" fontId="7" fillId="2" borderId="0" xfId="0" applyFont="1" applyFill="1"/>
    <xf numFmtId="164" fontId="17" fillId="0" borderId="11" xfId="0" applyNumberFormat="1" applyFont="1" applyBorder="1"/>
    <xf numFmtId="164" fontId="17" fillId="0" borderId="3" xfId="1" applyFont="1" applyBorder="1"/>
    <xf numFmtId="164" fontId="17" fillId="0" borderId="3" xfId="0" applyNumberFormat="1" applyFont="1" applyBorder="1" applyAlignment="1">
      <alignment horizontal="center"/>
    </xf>
    <xf numFmtId="0" fontId="17" fillId="0" borderId="0" xfId="0" applyFont="1"/>
    <xf numFmtId="0" fontId="18" fillId="0" borderId="5" xfId="0" applyFont="1" applyBorder="1"/>
    <xf numFmtId="164" fontId="17" fillId="0" borderId="13" xfId="0" applyNumberFormat="1" applyFont="1" applyBorder="1"/>
    <xf numFmtId="0" fontId="9" fillId="4" borderId="0" xfId="0" applyFont="1" applyFill="1"/>
    <xf numFmtId="164" fontId="17" fillId="2" borderId="3" xfId="0" applyNumberFormat="1" applyFont="1" applyFill="1" applyBorder="1" applyAlignment="1">
      <alignment horizontal="center"/>
    </xf>
    <xf numFmtId="0" fontId="17" fillId="2" borderId="3" xfId="0" applyFont="1" applyFill="1" applyBorder="1"/>
    <xf numFmtId="164" fontId="17" fillId="2" borderId="3" xfId="0" applyNumberFormat="1" applyFont="1" applyFill="1" applyBorder="1"/>
    <xf numFmtId="0" fontId="18" fillId="3" borderId="7" xfId="0" applyFont="1" applyFill="1" applyBorder="1" applyAlignment="1">
      <alignment horizontal="center" vertical="center"/>
    </xf>
    <xf numFmtId="0" fontId="18" fillId="3" borderId="6" xfId="0" applyFont="1" applyFill="1" applyBorder="1"/>
    <xf numFmtId="0" fontId="18" fillId="3" borderId="8" xfId="0" applyFont="1" applyFill="1" applyBorder="1"/>
    <xf numFmtId="164" fontId="17" fillId="0" borderId="11" xfId="0" applyNumberFormat="1" applyFont="1" applyBorder="1" applyAlignment="1">
      <alignment horizontal="center"/>
    </xf>
    <xf numFmtId="0" fontId="18" fillId="0" borderId="2" xfId="0" applyFont="1" applyBorder="1"/>
    <xf numFmtId="0" fontId="7" fillId="0" borderId="0" xfId="0" applyFont="1"/>
    <xf numFmtId="0" fontId="18" fillId="0" borderId="3" xfId="0" applyFont="1" applyBorder="1" applyAlignment="1">
      <alignment wrapText="1"/>
    </xf>
    <xf numFmtId="164" fontId="17" fillId="0" borderId="9" xfId="0" applyNumberFormat="1" applyFont="1" applyBorder="1"/>
    <xf numFmtId="0" fontId="5" fillId="4" borderId="0" xfId="0" applyFont="1" applyFill="1"/>
    <xf numFmtId="0" fontId="13" fillId="4" borderId="0" xfId="0" applyFont="1" applyFill="1"/>
    <xf numFmtId="0" fontId="14" fillId="4" borderId="0" xfId="0" applyFont="1" applyFill="1"/>
    <xf numFmtId="164" fontId="17" fillId="2" borderId="11" xfId="0" applyNumberFormat="1" applyFont="1" applyFill="1" applyBorder="1"/>
    <xf numFmtId="164" fontId="17" fillId="2" borderId="5" xfId="0" applyNumberFormat="1" applyFont="1" applyFill="1" applyBorder="1"/>
    <xf numFmtId="0" fontId="17" fillId="0" borderId="10" xfId="0" applyFont="1" applyBorder="1"/>
    <xf numFmtId="0" fontId="18" fillId="0" borderId="9" xfId="0" applyFont="1" applyBorder="1"/>
    <xf numFmtId="164" fontId="17" fillId="2" borderId="10" xfId="0" applyNumberFormat="1" applyFont="1" applyFill="1" applyBorder="1"/>
    <xf numFmtId="0" fontId="0" fillId="0" borderId="4" xfId="0" applyBorder="1"/>
    <xf numFmtId="0" fontId="0" fillId="0" borderId="5" xfId="0" applyBorder="1"/>
    <xf numFmtId="0" fontId="7" fillId="0" borderId="14" xfId="0" applyFont="1" applyBorder="1"/>
    <xf numFmtId="0" fontId="0" fillId="0" borderId="14" xfId="0" applyBorder="1"/>
    <xf numFmtId="0" fontId="0" fillId="0" borderId="13" xfId="0" applyBorder="1"/>
    <xf numFmtId="0" fontId="18" fillId="3" borderId="15" xfId="0" applyFont="1" applyFill="1" applyBorder="1" applyAlignment="1">
      <alignment vertical="center"/>
    </xf>
    <xf numFmtId="164" fontId="17" fillId="2" borderId="9" xfId="0" applyNumberFormat="1" applyFont="1" applyFill="1" applyBorder="1"/>
    <xf numFmtId="164" fontId="17" fillId="3" borderId="3" xfId="0" applyNumberFormat="1" applyFont="1" applyFill="1" applyBorder="1"/>
    <xf numFmtId="164" fontId="17" fillId="3" borderId="11" xfId="0" applyNumberFormat="1" applyFont="1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4" xfId="0" applyFont="1" applyFill="1" applyBorder="1"/>
    <xf numFmtId="0" fontId="13" fillId="3" borderId="6" xfId="0" applyFont="1" applyFill="1" applyBorder="1"/>
    <xf numFmtId="0" fontId="13" fillId="3" borderId="8" xfId="0" applyFont="1" applyFill="1" applyBorder="1"/>
    <xf numFmtId="164" fontId="17" fillId="2" borderId="12" xfId="0" applyNumberFormat="1" applyFont="1" applyFill="1" applyBorder="1"/>
    <xf numFmtId="0" fontId="13" fillId="3" borderId="6" xfId="0" applyFont="1" applyFill="1" applyBorder="1" applyAlignment="1">
      <alignment vertical="center"/>
    </xf>
    <xf numFmtId="164" fontId="17" fillId="2" borderId="11" xfId="0" applyNumberFormat="1" applyFont="1" applyFill="1" applyBorder="1" applyAlignment="1">
      <alignment horizontal="center"/>
    </xf>
    <xf numFmtId="0" fontId="0" fillId="0" borderId="16" xfId="0" applyBorder="1"/>
    <xf numFmtId="0" fontId="17" fillId="0" borderId="0" xfId="0" applyFont="1" applyAlignment="1">
      <alignment horizontal="center"/>
    </xf>
    <xf numFmtId="0" fontId="0" fillId="0" borderId="17" xfId="0" applyBorder="1"/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13" xfId="0" applyFont="1" applyFill="1" applyBorder="1"/>
    <xf numFmtId="0" fontId="18" fillId="5" borderId="13" xfId="0" applyFont="1" applyFill="1" applyBorder="1"/>
    <xf numFmtId="164" fontId="18" fillId="5" borderId="13" xfId="0" applyNumberFormat="1" applyFont="1" applyFill="1" applyBorder="1"/>
    <xf numFmtId="0" fontId="17" fillId="5" borderId="14" xfId="0" applyFont="1" applyFill="1" applyBorder="1"/>
    <xf numFmtId="0" fontId="18" fillId="5" borderId="14" xfId="0" applyFont="1" applyFill="1" applyBorder="1"/>
    <xf numFmtId="164" fontId="18" fillId="5" borderId="14" xfId="0" applyNumberFormat="1" applyFont="1" applyFill="1" applyBorder="1"/>
    <xf numFmtId="0" fontId="17" fillId="6" borderId="3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164" fontId="17" fillId="6" borderId="3" xfId="0" applyNumberFormat="1" applyFont="1" applyFill="1" applyBorder="1"/>
    <xf numFmtId="0" fontId="17" fillId="6" borderId="3" xfId="0" applyFont="1" applyFill="1" applyBorder="1"/>
    <xf numFmtId="164" fontId="17" fillId="6" borderId="5" xfId="0" applyNumberFormat="1" applyFont="1" applyFill="1" applyBorder="1"/>
    <xf numFmtId="164" fontId="17" fillId="6" borderId="12" xfId="0" applyNumberFormat="1" applyFont="1" applyFill="1" applyBorder="1"/>
    <xf numFmtId="164" fontId="17" fillId="6" borderId="12" xfId="1" applyFont="1" applyFill="1" applyBorder="1"/>
    <xf numFmtId="164" fontId="17" fillId="6" borderId="12" xfId="0" applyNumberFormat="1" applyFont="1" applyFill="1" applyBorder="1" applyAlignment="1">
      <alignment horizontal="center"/>
    </xf>
    <xf numFmtId="164" fontId="17" fillId="6" borderId="18" xfId="0" applyNumberFormat="1" applyFont="1" applyFill="1" applyBorder="1"/>
    <xf numFmtId="0" fontId="17" fillId="6" borderId="2" xfId="0" applyFont="1" applyFill="1" applyBorder="1"/>
    <xf numFmtId="164" fontId="17" fillId="6" borderId="3" xfId="0" applyNumberFormat="1" applyFont="1" applyFill="1" applyBorder="1" applyAlignment="1">
      <alignment horizontal="center"/>
    </xf>
    <xf numFmtId="164" fontId="17" fillId="6" borderId="2" xfId="0" applyNumberFormat="1" applyFont="1" applyFill="1" applyBorder="1"/>
    <xf numFmtId="0" fontId="17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5" xfId="0" applyFont="1" applyFill="1" applyBorder="1"/>
    <xf numFmtId="0" fontId="18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16" fillId="0" borderId="0" xfId="0" applyFont="1" applyAlignment="1">
      <alignment horizontal="left" vertical="center" wrapText="1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7" borderId="3" xfId="0" applyFont="1" applyFill="1" applyBorder="1"/>
    <xf numFmtId="0" fontId="18" fillId="7" borderId="5" xfId="0" applyFont="1" applyFill="1" applyBorder="1" applyAlignment="1">
      <alignment vertical="center"/>
    </xf>
    <xf numFmtId="164" fontId="17" fillId="7" borderId="19" xfId="0" applyNumberFormat="1" applyFont="1" applyFill="1" applyBorder="1" applyAlignment="1">
      <alignment vertical="center"/>
    </xf>
    <xf numFmtId="0" fontId="18" fillId="7" borderId="5" xfId="0" applyFont="1" applyFill="1" applyBorder="1"/>
    <xf numFmtId="164" fontId="17" fillId="7" borderId="19" xfId="0" applyNumberFormat="1" applyFont="1" applyFill="1" applyBorder="1"/>
    <xf numFmtId="0" fontId="17" fillId="7" borderId="2" xfId="0" applyFont="1" applyFill="1" applyBorder="1"/>
    <xf numFmtId="164" fontId="17" fillId="7" borderId="13" xfId="0" applyNumberFormat="1" applyFont="1" applyFill="1" applyBorder="1"/>
    <xf numFmtId="164" fontId="17" fillId="7" borderId="20" xfId="0" applyNumberFormat="1" applyFont="1" applyFill="1" applyBorder="1"/>
    <xf numFmtId="0" fontId="17" fillId="7" borderId="17" xfId="0" applyFont="1" applyFill="1" applyBorder="1" applyAlignment="1">
      <alignment horizontal="center"/>
    </xf>
    <xf numFmtId="0" fontId="11" fillId="0" borderId="0" xfId="0" applyFont="1"/>
    <xf numFmtId="0" fontId="13" fillId="3" borderId="7" xfId="0" applyFont="1" applyFill="1" applyBorder="1"/>
    <xf numFmtId="0" fontId="17" fillId="0" borderId="9" xfId="0" applyFont="1" applyBorder="1"/>
    <xf numFmtId="0" fontId="18" fillId="0" borderId="17" xfId="0" applyFont="1" applyBorder="1"/>
    <xf numFmtId="164" fontId="17" fillId="3" borderId="3" xfId="0" applyNumberFormat="1" applyFont="1" applyFill="1" applyBorder="1" applyAlignment="1">
      <alignment horizontal="center"/>
    </xf>
    <xf numFmtId="164" fontId="17" fillId="2" borderId="5" xfId="0" applyNumberFormat="1" applyFont="1" applyFill="1" applyBorder="1" applyAlignment="1">
      <alignment horizontal="center"/>
    </xf>
    <xf numFmtId="164" fontId="17" fillId="6" borderId="18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17" fillId="2" borderId="14" xfId="0" applyNumberFormat="1" applyFont="1" applyFill="1" applyBorder="1"/>
    <xf numFmtId="164" fontId="17" fillId="2" borderId="19" xfId="0" applyNumberFormat="1" applyFont="1" applyFill="1" applyBorder="1"/>
    <xf numFmtId="164" fontId="17" fillId="2" borderId="13" xfId="0" applyNumberFormat="1" applyFont="1" applyFill="1" applyBorder="1"/>
    <xf numFmtId="164" fontId="17" fillId="6" borderId="8" xfId="0" applyNumberFormat="1" applyFont="1" applyFill="1" applyBorder="1"/>
    <xf numFmtId="0" fontId="3" fillId="0" borderId="0" xfId="2"/>
    <xf numFmtId="0" fontId="21" fillId="4" borderId="0" xfId="2" applyFont="1" applyFill="1"/>
    <xf numFmtId="0" fontId="3" fillId="4" borderId="0" xfId="2" applyFill="1"/>
    <xf numFmtId="0" fontId="22" fillId="0" borderId="0" xfId="2" applyFont="1"/>
    <xf numFmtId="0" fontId="3" fillId="2" borderId="0" xfId="2" applyFill="1"/>
    <xf numFmtId="0" fontId="2" fillId="0" borderId="0" xfId="2" applyFont="1"/>
    <xf numFmtId="0" fontId="23" fillId="2" borderId="8" xfId="0" applyFont="1" applyFill="1" applyBorder="1"/>
    <xf numFmtId="0" fontId="23" fillId="2" borderId="37" xfId="0" applyFont="1" applyFill="1" applyBorder="1"/>
    <xf numFmtId="0" fontId="23" fillId="2" borderId="5" xfId="0" applyFont="1" applyFill="1" applyBorder="1"/>
    <xf numFmtId="0" fontId="23" fillId="2" borderId="19" xfId="0" applyFont="1" applyFill="1" applyBorder="1"/>
    <xf numFmtId="0" fontId="22" fillId="0" borderId="0" xfId="0" applyFont="1"/>
    <xf numFmtId="164" fontId="19" fillId="0" borderId="3" xfId="0" applyNumberFormat="1" applyFont="1" applyBorder="1"/>
    <xf numFmtId="44" fontId="17" fillId="6" borderId="12" xfId="0" applyNumberFormat="1" applyFont="1" applyFill="1" applyBorder="1"/>
    <xf numFmtId="0" fontId="17" fillId="0" borderId="5" xfId="0" applyFont="1" applyBorder="1"/>
    <xf numFmtId="0" fontId="17" fillId="0" borderId="16" xfId="0" applyFont="1" applyBorder="1"/>
    <xf numFmtId="0" fontId="25" fillId="3" borderId="8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left" readingOrder="1"/>
    </xf>
    <xf numFmtId="0" fontId="29" fillId="0" borderId="0" xfId="0" quotePrefix="1" applyFont="1"/>
    <xf numFmtId="0" fontId="29" fillId="0" borderId="0" xfId="0" applyFont="1"/>
    <xf numFmtId="0" fontId="30" fillId="0" borderId="3" xfId="0" applyFont="1" applyBorder="1"/>
    <xf numFmtId="44" fontId="0" fillId="0" borderId="0" xfId="0" applyNumberFormat="1"/>
    <xf numFmtId="0" fontId="31" fillId="3" borderId="8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17" fillId="0" borderId="30" xfId="2" applyFont="1" applyBorder="1" applyAlignment="1">
      <alignment horizontal="justify"/>
    </xf>
    <xf numFmtId="164" fontId="17" fillId="0" borderId="29" xfId="2" applyNumberFormat="1" applyFont="1" applyBorder="1"/>
    <xf numFmtId="10" fontId="17" fillId="0" borderId="38" xfId="2" applyNumberFormat="1" applyFont="1" applyBorder="1"/>
    <xf numFmtId="0" fontId="17" fillId="0" borderId="34" xfId="2" applyFont="1" applyBorder="1"/>
    <xf numFmtId="164" fontId="17" fillId="0" borderId="33" xfId="2" applyNumberFormat="1" applyFont="1" applyBorder="1" applyAlignment="1">
      <alignment horizontal="justify"/>
    </xf>
    <xf numFmtId="164" fontId="17" fillId="0" borderId="33" xfId="2" applyNumberFormat="1" applyFont="1" applyBorder="1"/>
    <xf numFmtId="0" fontId="17" fillId="0" borderId="28" xfId="2" applyFont="1" applyBorder="1"/>
    <xf numFmtId="164" fontId="17" fillId="0" borderId="27" xfId="2" applyNumberFormat="1" applyFont="1" applyBorder="1"/>
    <xf numFmtId="10" fontId="17" fillId="0" borderId="39" xfId="2" applyNumberFormat="1" applyFont="1" applyBorder="1"/>
    <xf numFmtId="0" fontId="17" fillId="0" borderId="26" xfId="2" applyFont="1" applyBorder="1"/>
    <xf numFmtId="164" fontId="17" fillId="0" borderId="32" xfId="2" applyNumberFormat="1" applyFont="1" applyBorder="1"/>
    <xf numFmtId="10" fontId="17" fillId="0" borderId="40" xfId="2" applyNumberFormat="1" applyFont="1" applyBorder="1"/>
    <xf numFmtId="0" fontId="20" fillId="7" borderId="31" xfId="2" applyFont="1" applyFill="1" applyBorder="1"/>
    <xf numFmtId="164" fontId="20" fillId="7" borderId="24" xfId="2" applyNumberFormat="1" applyFont="1" applyFill="1" applyBorder="1"/>
    <xf numFmtId="10" fontId="18" fillId="7" borderId="41" xfId="2" applyNumberFormat="1" applyFont="1" applyFill="1" applyBorder="1" applyAlignment="1">
      <alignment horizontal="right"/>
    </xf>
    <xf numFmtId="0" fontId="17" fillId="2" borderId="22" xfId="2" applyFont="1" applyFill="1" applyBorder="1"/>
    <xf numFmtId="164" fontId="17" fillId="2" borderId="21" xfId="2" applyNumberFormat="1" applyFont="1" applyFill="1" applyBorder="1"/>
    <xf numFmtId="164" fontId="17" fillId="2" borderId="44" xfId="2" applyNumberFormat="1" applyFont="1" applyFill="1" applyBorder="1" applyAlignment="1">
      <alignment horizontal="right"/>
    </xf>
    <xf numFmtId="0" fontId="17" fillId="0" borderId="30" xfId="2" applyFont="1" applyBorder="1"/>
    <xf numFmtId="164" fontId="17" fillId="0" borderId="29" xfId="2" applyNumberFormat="1" applyFont="1" applyBorder="1" applyAlignment="1">
      <alignment horizontal="justify"/>
    </xf>
    <xf numFmtId="10" fontId="17" fillId="0" borderId="43" xfId="2" applyNumberFormat="1" applyFont="1" applyBorder="1"/>
    <xf numFmtId="164" fontId="17" fillId="0" borderId="27" xfId="2" applyNumberFormat="1" applyFont="1" applyBorder="1" applyAlignment="1">
      <alignment horizontal="center"/>
    </xf>
    <xf numFmtId="164" fontId="17" fillId="0" borderId="25" xfId="2" applyNumberFormat="1" applyFont="1" applyBorder="1"/>
    <xf numFmtId="10" fontId="17" fillId="0" borderId="23" xfId="2" applyNumberFormat="1" applyFont="1" applyBorder="1"/>
    <xf numFmtId="0" fontId="20" fillId="7" borderId="22" xfId="2" applyFont="1" applyFill="1" applyBorder="1"/>
    <xf numFmtId="0" fontId="18" fillId="2" borderId="8" xfId="0" applyFont="1" applyFill="1" applyBorder="1"/>
    <xf numFmtId="164" fontId="17" fillId="2" borderId="8" xfId="0" applyNumberFormat="1" applyFont="1" applyFill="1" applyBorder="1"/>
    <xf numFmtId="164" fontId="17" fillId="0" borderId="8" xfId="0" applyNumberFormat="1" applyFont="1" applyBorder="1"/>
    <xf numFmtId="0" fontId="1" fillId="0" borderId="0" xfId="2" applyFont="1"/>
    <xf numFmtId="0" fontId="0" fillId="0" borderId="0" xfId="0"/>
    <xf numFmtId="0" fontId="17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" fillId="4" borderId="0" xfId="2" applyFont="1" applyFill="1" applyAlignment="1">
      <alignment horizontal="center"/>
    </xf>
    <xf numFmtId="0" fontId="26" fillId="7" borderId="36" xfId="2" applyFont="1" applyFill="1" applyBorder="1" applyAlignment="1">
      <alignment horizontal="center"/>
    </xf>
    <xf numFmtId="0" fontId="26" fillId="7" borderId="35" xfId="2" applyFont="1" applyFill="1" applyBorder="1" applyAlignment="1">
      <alignment horizontal="center"/>
    </xf>
    <xf numFmtId="0" fontId="26" fillId="7" borderId="42" xfId="2" applyFont="1" applyFill="1" applyBorder="1" applyAlignment="1">
      <alignment horizontal="center"/>
    </xf>
    <xf numFmtId="0" fontId="24" fillId="4" borderId="0" xfId="2" applyFont="1" applyFill="1" applyAlignment="1">
      <alignment horizontal="center" vertical="center"/>
    </xf>
    <xf numFmtId="0" fontId="25" fillId="3" borderId="9" xfId="0" applyFont="1" applyFill="1" applyBorder="1" applyAlignment="1">
      <alignment horizontal="center" vertical="top"/>
    </xf>
    <xf numFmtId="0" fontId="25" fillId="3" borderId="5" xfId="0" applyFont="1" applyFill="1" applyBorder="1" applyAlignment="1">
      <alignment horizontal="center" vertical="top"/>
    </xf>
    <xf numFmtId="0" fontId="25" fillId="3" borderId="9" xfId="0" applyFont="1" applyFill="1" applyBorder="1" applyAlignment="1">
      <alignment horizontal="center" vertical="top" wrapText="1"/>
    </xf>
    <xf numFmtId="0" fontId="25" fillId="3" borderId="5" xfId="0" applyFont="1" applyFill="1" applyBorder="1" applyAlignment="1">
      <alignment horizontal="center" vertical="top" wrapText="1"/>
    </xf>
    <xf numFmtId="0" fontId="28" fillId="3" borderId="6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e" xfId="0" builtinId="0"/>
    <cellStyle name="Normale 2" xfId="2" xr:uid="{824EB2C0-9882-424F-AA3E-FB3F4B063096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3</xdr:col>
      <xdr:colOff>381000</xdr:colOff>
      <xdr:row>0</xdr:row>
      <xdr:rowOff>390525</xdr:rowOff>
    </xdr:to>
    <xdr:pic>
      <xdr:nvPicPr>
        <xdr:cNvPr id="1727" name="Immagine 26" descr="1OMCeO_logo trasparente_tesserino">
          <a:extLst>
            <a:ext uri="{FF2B5EF4-FFF2-40B4-BE49-F238E27FC236}">
              <a16:creationId xmlns:a16="http://schemas.microsoft.com/office/drawing/2014/main" id="{62B7C78C-2744-42F1-B601-838AD194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3</xdr:col>
      <xdr:colOff>390525</xdr:colOff>
      <xdr:row>54</xdr:row>
      <xdr:rowOff>381000</xdr:rowOff>
    </xdr:to>
    <xdr:pic>
      <xdr:nvPicPr>
        <xdr:cNvPr id="1728" name="Immagine 26" descr="1OMCeO_logo trasparente_tesserino">
          <a:extLst>
            <a:ext uri="{FF2B5EF4-FFF2-40B4-BE49-F238E27FC236}">
              <a16:creationId xmlns:a16="http://schemas.microsoft.com/office/drawing/2014/main" id="{6E62464F-ECED-4064-9C90-928B3D61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325100"/>
          <a:ext cx="1162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109</xdr:row>
      <xdr:rowOff>19050</xdr:rowOff>
    </xdr:from>
    <xdr:to>
      <xdr:col>3</xdr:col>
      <xdr:colOff>381000</xdr:colOff>
      <xdr:row>109</xdr:row>
      <xdr:rowOff>390525</xdr:rowOff>
    </xdr:to>
    <xdr:pic>
      <xdr:nvPicPr>
        <xdr:cNvPr id="1729" name="Immagine 26" descr="1OMCeO_logo trasparente_tesserino">
          <a:extLst>
            <a:ext uri="{FF2B5EF4-FFF2-40B4-BE49-F238E27FC236}">
              <a16:creationId xmlns:a16="http://schemas.microsoft.com/office/drawing/2014/main" id="{B8C0C36E-9B24-4D9B-9651-DEE3AE77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7073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167</xdr:row>
      <xdr:rowOff>19050</xdr:rowOff>
    </xdr:from>
    <xdr:to>
      <xdr:col>3</xdr:col>
      <xdr:colOff>381000</xdr:colOff>
      <xdr:row>167</xdr:row>
      <xdr:rowOff>390525</xdr:rowOff>
    </xdr:to>
    <xdr:pic>
      <xdr:nvPicPr>
        <xdr:cNvPr id="1730" name="Immagine 26" descr="1OMCeO_logo trasparente_tesserino">
          <a:extLst>
            <a:ext uri="{FF2B5EF4-FFF2-40B4-BE49-F238E27FC236}">
              <a16:creationId xmlns:a16="http://schemas.microsoft.com/office/drawing/2014/main" id="{000E2968-2A0C-4408-A927-4AF6C5DF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16580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222</xdr:row>
      <xdr:rowOff>19050</xdr:rowOff>
    </xdr:from>
    <xdr:to>
      <xdr:col>3</xdr:col>
      <xdr:colOff>381000</xdr:colOff>
      <xdr:row>222</xdr:row>
      <xdr:rowOff>390525</xdr:rowOff>
    </xdr:to>
    <xdr:pic>
      <xdr:nvPicPr>
        <xdr:cNvPr id="1731" name="Immagine 26" descr="1OMCeO_logo trasparente_tesserino">
          <a:extLst>
            <a:ext uri="{FF2B5EF4-FFF2-40B4-BE49-F238E27FC236}">
              <a16:creationId xmlns:a16="http://schemas.microsoft.com/office/drawing/2014/main" id="{BD27FE39-5C75-4560-95E7-EEBE8BA9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51947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279</xdr:row>
      <xdr:rowOff>28575</xdr:rowOff>
    </xdr:from>
    <xdr:to>
      <xdr:col>3</xdr:col>
      <xdr:colOff>381000</xdr:colOff>
      <xdr:row>279</xdr:row>
      <xdr:rowOff>400050</xdr:rowOff>
    </xdr:to>
    <xdr:pic>
      <xdr:nvPicPr>
        <xdr:cNvPr id="1732" name="Immagine 26" descr="1OMCeO_logo trasparente_tesserino">
          <a:extLst>
            <a:ext uri="{FF2B5EF4-FFF2-40B4-BE49-F238E27FC236}">
              <a16:creationId xmlns:a16="http://schemas.microsoft.com/office/drawing/2014/main" id="{9F1BEA66-1E0F-4896-953E-3F1615DD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193982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0</xdr:row>
      <xdr:rowOff>0</xdr:rowOff>
    </xdr:from>
    <xdr:ext cx="0" cy="200025"/>
    <xdr:pic>
      <xdr:nvPicPr>
        <xdr:cNvPr id="2" name="Immagine 3">
          <a:extLst>
            <a:ext uri="{FF2B5EF4-FFF2-40B4-BE49-F238E27FC236}">
              <a16:creationId xmlns:a16="http://schemas.microsoft.com/office/drawing/2014/main" id="{816FFA78-3E79-43CF-B2C1-B171EA61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76210</xdr:colOff>
      <xdr:row>0</xdr:row>
      <xdr:rowOff>87632</xdr:rowOff>
    </xdr:from>
    <xdr:to>
      <xdr:col>1</xdr:col>
      <xdr:colOff>1536660</xdr:colOff>
      <xdr:row>0</xdr:row>
      <xdr:rowOff>533881</xdr:rowOff>
    </xdr:to>
    <xdr:pic>
      <xdr:nvPicPr>
        <xdr:cNvPr id="3" name="Immagine 26" descr="1OMCeO_logo trasparente_tesserino">
          <a:extLst>
            <a:ext uri="{FF2B5EF4-FFF2-40B4-BE49-F238E27FC236}">
              <a16:creationId xmlns:a16="http://schemas.microsoft.com/office/drawing/2014/main" id="{5605FEF1-FF49-4966-9B89-53FC6165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10" y="87632"/>
          <a:ext cx="536525" cy="10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247650</xdr:colOff>
      <xdr:row>1</xdr:row>
      <xdr:rowOff>19050</xdr:rowOff>
    </xdr:from>
    <xdr:ext cx="0" cy="200025"/>
    <xdr:pic>
      <xdr:nvPicPr>
        <xdr:cNvPr id="6" name="Immagine 3">
          <a:extLst>
            <a:ext uri="{FF2B5EF4-FFF2-40B4-BE49-F238E27FC236}">
              <a16:creationId xmlns:a16="http://schemas.microsoft.com/office/drawing/2014/main" id="{EF9ED5AD-FAA7-4D7D-AFA1-F90A5E22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2095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30480</xdr:rowOff>
    </xdr:from>
    <xdr:to>
      <xdr:col>1</xdr:col>
      <xdr:colOff>1234440</xdr:colOff>
      <xdr:row>0</xdr:row>
      <xdr:rowOff>396240</xdr:rowOff>
    </xdr:to>
    <xdr:pic>
      <xdr:nvPicPr>
        <xdr:cNvPr id="2" name="Immagine 26" descr="1OMCeO_logo trasparente_tesserino">
          <a:extLst>
            <a:ext uri="{FF2B5EF4-FFF2-40B4-BE49-F238E27FC236}">
              <a16:creationId xmlns:a16="http://schemas.microsoft.com/office/drawing/2014/main" id="{0D388EC8-E487-4AF8-9C18-71C40E25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0480"/>
          <a:ext cx="56769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26"/>
  <sheetViews>
    <sheetView tabSelected="1" topLeftCell="A194" zoomScale="118" zoomScaleNormal="118" workbookViewId="0">
      <selection activeCell="E301" sqref="E301"/>
    </sheetView>
  </sheetViews>
  <sheetFormatPr defaultRowHeight="12.75" x14ac:dyDescent="0.2"/>
  <cols>
    <col min="1" max="1" width="2.140625" customWidth="1"/>
    <col min="2" max="4" width="6" customWidth="1"/>
    <col min="5" max="5" width="63.42578125" customWidth="1"/>
    <col min="6" max="8" width="19.7109375" customWidth="1"/>
    <col min="9" max="10" width="20" customWidth="1"/>
    <col min="11" max="11" width="7.140625" customWidth="1"/>
    <col min="13" max="13" width="0.5703125" customWidth="1"/>
    <col min="14" max="14" width="8.5703125" customWidth="1"/>
    <col min="15" max="15" width="0.42578125" customWidth="1"/>
  </cols>
  <sheetData>
    <row r="1" spans="1:81" ht="31.9" customHeight="1" x14ac:dyDescent="0.2">
      <c r="B1" s="189"/>
      <c r="C1" s="189"/>
      <c r="E1" s="109"/>
      <c r="F1" s="108"/>
    </row>
    <row r="2" spans="1:81" ht="27" customHeight="1" x14ac:dyDescent="0.4">
      <c r="B2" s="191" t="s">
        <v>188</v>
      </c>
      <c r="C2" s="191"/>
      <c r="D2" s="191"/>
      <c r="E2" s="191"/>
      <c r="F2" s="191"/>
      <c r="G2" s="191"/>
      <c r="H2" s="191"/>
      <c r="I2" s="191"/>
      <c r="J2" s="191"/>
      <c r="K2" s="191"/>
      <c r="L2" s="40">
        <v>1</v>
      </c>
      <c r="M2" s="33" t="s">
        <v>27</v>
      </c>
      <c r="N2" s="11" t="s">
        <v>27</v>
      </c>
      <c r="O2" s="11"/>
    </row>
    <row r="3" spans="1:81" ht="3" customHeight="1" x14ac:dyDescent="0.2">
      <c r="B3" s="2"/>
      <c r="C3" s="2"/>
      <c r="D3" s="2"/>
      <c r="E3" s="2"/>
      <c r="F3" s="2"/>
      <c r="G3" s="2"/>
      <c r="H3" s="2"/>
      <c r="I3" s="2"/>
      <c r="J3" s="2"/>
    </row>
    <row r="4" spans="1:81" ht="18.95" customHeight="1" x14ac:dyDescent="0.2">
      <c r="B4" s="12"/>
      <c r="C4" s="13"/>
      <c r="D4" s="13" t="s">
        <v>6</v>
      </c>
      <c r="E4" s="14"/>
      <c r="F4" s="15" t="s">
        <v>7</v>
      </c>
      <c r="G4" s="16" t="s">
        <v>8</v>
      </c>
      <c r="H4" s="17" t="s">
        <v>189</v>
      </c>
      <c r="I4" s="18"/>
      <c r="J4" s="19"/>
      <c r="K4" s="1"/>
    </row>
    <row r="5" spans="1:81" ht="17.45" customHeight="1" x14ac:dyDescent="0.3">
      <c r="B5" s="20"/>
      <c r="C5" s="21"/>
      <c r="D5" s="22"/>
      <c r="E5" s="22"/>
      <c r="F5" s="22" t="s">
        <v>3</v>
      </c>
      <c r="G5" s="22" t="s">
        <v>5</v>
      </c>
      <c r="H5" s="22" t="s">
        <v>9</v>
      </c>
      <c r="I5" s="23" t="s">
        <v>10</v>
      </c>
      <c r="J5" s="23" t="s">
        <v>11</v>
      </c>
    </row>
    <row r="6" spans="1:81" ht="17.25" customHeight="1" x14ac:dyDescent="0.3">
      <c r="B6" s="20" t="s">
        <v>0</v>
      </c>
      <c r="C6" s="20" t="s">
        <v>1</v>
      </c>
      <c r="D6" s="23" t="s">
        <v>2</v>
      </c>
      <c r="E6" s="23" t="s">
        <v>36</v>
      </c>
      <c r="F6" s="23" t="s">
        <v>4</v>
      </c>
      <c r="G6" s="23" t="s">
        <v>195</v>
      </c>
      <c r="H6" s="24"/>
      <c r="I6" s="23" t="s">
        <v>190</v>
      </c>
      <c r="J6" s="23" t="s">
        <v>12</v>
      </c>
    </row>
    <row r="7" spans="1:81" ht="17.45" customHeight="1" x14ac:dyDescent="0.3">
      <c r="B7" s="25"/>
      <c r="C7" s="25"/>
      <c r="D7" s="26"/>
      <c r="E7" s="26"/>
      <c r="F7" s="27" t="s">
        <v>194</v>
      </c>
      <c r="G7" s="27" t="s">
        <v>27</v>
      </c>
      <c r="H7" s="26"/>
      <c r="I7" s="26"/>
      <c r="J7" s="27" t="s">
        <v>190</v>
      </c>
    </row>
    <row r="8" spans="1:81" ht="18" customHeight="1" x14ac:dyDescent="0.25">
      <c r="B8" s="28"/>
      <c r="C8" s="28"/>
      <c r="D8" s="29"/>
      <c r="E8" s="29"/>
      <c r="F8" s="158">
        <v>1</v>
      </c>
      <c r="G8" s="158">
        <v>2</v>
      </c>
      <c r="H8" s="158" t="s">
        <v>13</v>
      </c>
      <c r="I8" s="158">
        <v>4</v>
      </c>
      <c r="J8" s="158">
        <v>5</v>
      </c>
    </row>
    <row r="9" spans="1:81" ht="1.9" customHeight="1" x14ac:dyDescent="0.25">
      <c r="B9" s="30"/>
      <c r="C9" s="30"/>
      <c r="D9" s="31"/>
      <c r="E9" s="31"/>
      <c r="F9" s="32"/>
      <c r="G9" s="32"/>
      <c r="H9" s="32"/>
      <c r="I9" s="32"/>
      <c r="J9" s="32"/>
    </row>
    <row r="10" spans="1:81" ht="18" customHeight="1" x14ac:dyDescent="0.3">
      <c r="B10" s="30"/>
      <c r="C10" s="30"/>
      <c r="D10" s="31"/>
      <c r="E10" s="156" t="s">
        <v>218</v>
      </c>
      <c r="F10" s="32"/>
      <c r="G10" s="32"/>
      <c r="H10" s="32"/>
      <c r="I10" s="32"/>
      <c r="J10" s="5">
        <v>238323.21</v>
      </c>
    </row>
    <row r="11" spans="1:81" ht="17.25" customHeight="1" x14ac:dyDescent="0.3">
      <c r="B11" s="3"/>
      <c r="C11" s="3"/>
      <c r="D11" s="4"/>
      <c r="E11" s="58" t="s">
        <v>219</v>
      </c>
      <c r="F11" s="51">
        <v>0</v>
      </c>
      <c r="G11" s="187">
        <v>521538.21</v>
      </c>
      <c r="H11" s="51">
        <f>(I11-G11)</f>
        <v>-328334.61</v>
      </c>
      <c r="I11" s="51">
        <v>193203.6</v>
      </c>
      <c r="J11" s="187"/>
    </row>
    <row r="12" spans="1:81" s="2" customFormat="1" ht="18" customHeight="1" x14ac:dyDescent="0.3">
      <c r="A12"/>
      <c r="B12" s="105" t="s">
        <v>14</v>
      </c>
      <c r="C12" s="106"/>
      <c r="D12" s="107"/>
      <c r="E12" s="185" t="s">
        <v>15</v>
      </c>
      <c r="F12" s="186"/>
      <c r="G12" s="56"/>
      <c r="H12" s="186"/>
      <c r="I12" s="186"/>
      <c r="J12" s="18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7.25" customHeight="1" x14ac:dyDescent="0.3">
      <c r="A13" s="80"/>
      <c r="B13" s="7"/>
      <c r="C13" s="7" t="s">
        <v>14</v>
      </c>
      <c r="D13" s="7"/>
      <c r="E13" s="8" t="s">
        <v>163</v>
      </c>
      <c r="F13" s="5"/>
      <c r="G13" s="5"/>
      <c r="H13" s="5"/>
      <c r="I13" s="5"/>
      <c r="J13" s="5"/>
      <c r="K13" s="69"/>
    </row>
    <row r="14" spans="1:81" ht="17.25" customHeight="1" x14ac:dyDescent="0.3">
      <c r="B14" s="6"/>
      <c r="C14" s="6"/>
      <c r="D14" s="7">
        <v>1</v>
      </c>
      <c r="E14" s="4" t="s">
        <v>197</v>
      </c>
      <c r="F14" s="5">
        <v>830</v>
      </c>
      <c r="G14" s="5">
        <v>465740</v>
      </c>
      <c r="H14" s="5">
        <f t="shared" ref="H14:H19" si="0">(I14-G14)</f>
        <v>5120</v>
      </c>
      <c r="I14" s="5">
        <v>470860</v>
      </c>
      <c r="J14" s="5">
        <f t="shared" ref="J14:J19" si="1">(F14+I14)</f>
        <v>471690</v>
      </c>
    </row>
    <row r="15" spans="1:81" ht="17.25" customHeight="1" x14ac:dyDescent="0.3">
      <c r="B15" s="6"/>
      <c r="C15" s="6"/>
      <c r="D15" s="7">
        <v>2</v>
      </c>
      <c r="E15" s="4" t="s">
        <v>198</v>
      </c>
      <c r="F15" s="5">
        <v>147</v>
      </c>
      <c r="G15" s="5">
        <v>25857</v>
      </c>
      <c r="H15" s="5">
        <f t="shared" si="0"/>
        <v>-1287</v>
      </c>
      <c r="I15" s="5">
        <v>24570</v>
      </c>
      <c r="J15" s="5">
        <f t="shared" si="1"/>
        <v>24717</v>
      </c>
      <c r="Q15" s="49"/>
    </row>
    <row r="16" spans="1:81" ht="17.25" customHeight="1" x14ac:dyDescent="0.3">
      <c r="B16" s="6"/>
      <c r="C16" s="6"/>
      <c r="D16" s="7">
        <v>3</v>
      </c>
      <c r="E16" s="4" t="s">
        <v>179</v>
      </c>
      <c r="F16" s="5">
        <v>0</v>
      </c>
      <c r="G16" s="5">
        <v>2800</v>
      </c>
      <c r="H16" s="5">
        <f t="shared" si="0"/>
        <v>0</v>
      </c>
      <c r="I16" s="5">
        <v>2800</v>
      </c>
      <c r="J16" s="5">
        <f t="shared" si="1"/>
        <v>2800</v>
      </c>
    </row>
    <row r="17" spans="2:10" ht="17.25" customHeight="1" x14ac:dyDescent="0.3">
      <c r="B17" s="6"/>
      <c r="C17" s="6"/>
      <c r="D17" s="7">
        <v>4</v>
      </c>
      <c r="E17" s="42" t="s">
        <v>215</v>
      </c>
      <c r="F17" s="5">
        <v>0</v>
      </c>
      <c r="G17" s="5">
        <v>7000</v>
      </c>
      <c r="H17" s="5">
        <f t="shared" si="0"/>
        <v>-1400</v>
      </c>
      <c r="I17" s="5">
        <v>5600</v>
      </c>
      <c r="J17" s="5">
        <f t="shared" si="1"/>
        <v>5600</v>
      </c>
    </row>
    <row r="18" spans="2:10" ht="17.25" customHeight="1" x14ac:dyDescent="0.3">
      <c r="B18" s="6"/>
      <c r="C18" s="6"/>
      <c r="D18" s="7">
        <v>5</v>
      </c>
      <c r="E18" s="42" t="s">
        <v>39</v>
      </c>
      <c r="F18" s="5">
        <v>0</v>
      </c>
      <c r="G18" s="5">
        <v>117</v>
      </c>
      <c r="H18" s="5">
        <f t="shared" si="0"/>
        <v>0</v>
      </c>
      <c r="I18" s="5">
        <v>117</v>
      </c>
      <c r="J18" s="5">
        <f t="shared" si="1"/>
        <v>117</v>
      </c>
    </row>
    <row r="19" spans="2:10" ht="17.25" customHeight="1" x14ac:dyDescent="0.3">
      <c r="B19" s="6"/>
      <c r="C19" s="6"/>
      <c r="D19" s="7">
        <v>6</v>
      </c>
      <c r="E19" s="42" t="s">
        <v>214</v>
      </c>
      <c r="F19" s="34">
        <v>0</v>
      </c>
      <c r="G19" s="34">
        <v>350</v>
      </c>
      <c r="H19" s="34">
        <f t="shared" si="0"/>
        <v>700</v>
      </c>
      <c r="I19" s="34">
        <v>1050</v>
      </c>
      <c r="J19" s="34">
        <f t="shared" si="1"/>
        <v>1050</v>
      </c>
    </row>
    <row r="20" spans="2:10" ht="0.75" customHeight="1" x14ac:dyDescent="0.3">
      <c r="B20" s="6"/>
      <c r="C20" s="6"/>
      <c r="D20" s="7"/>
      <c r="E20" s="4"/>
      <c r="F20" s="5"/>
      <c r="G20" s="5"/>
      <c r="H20" s="5"/>
      <c r="I20" s="5"/>
      <c r="J20" s="5"/>
    </row>
    <row r="21" spans="2:10" ht="18" customHeight="1" x14ac:dyDescent="0.3">
      <c r="B21" s="91"/>
      <c r="C21" s="91"/>
      <c r="D21" s="90"/>
      <c r="E21" s="93" t="s">
        <v>25</v>
      </c>
      <c r="F21" s="94">
        <f>SUM(F14+F15+F17+F19+F20)</f>
        <v>977</v>
      </c>
      <c r="G21" s="94">
        <f>(G14+G15+G16+G17+G18+G19)</f>
        <v>501864</v>
      </c>
      <c r="H21" s="94">
        <f>(H14+H15+H16+H17+H18+H19)</f>
        <v>3133</v>
      </c>
      <c r="I21" s="94">
        <f>(I14+I15+I16+I17+I18+I19)</f>
        <v>504997</v>
      </c>
      <c r="J21" s="94">
        <f>(F21+I21)</f>
        <v>505974</v>
      </c>
    </row>
    <row r="22" spans="2:10" ht="18" customHeight="1" thickBot="1" x14ac:dyDescent="0.35">
      <c r="B22" s="111"/>
      <c r="C22" s="110"/>
      <c r="D22" s="111"/>
      <c r="E22" s="113" t="s">
        <v>34</v>
      </c>
      <c r="F22" s="114">
        <f>(F21)</f>
        <v>977</v>
      </c>
      <c r="G22" s="114">
        <f>(G21)</f>
        <v>501864</v>
      </c>
      <c r="H22" s="114">
        <f>(I22-G22)</f>
        <v>3133</v>
      </c>
      <c r="I22" s="114">
        <f>(I21)</f>
        <v>504997</v>
      </c>
      <c r="J22" s="114">
        <f>(F22+I22)</f>
        <v>505974</v>
      </c>
    </row>
    <row r="23" spans="2:10" ht="2.4500000000000002" customHeight="1" thickTop="1" x14ac:dyDescent="0.3">
      <c r="B23" s="6"/>
      <c r="C23" s="6"/>
      <c r="D23" s="7"/>
      <c r="E23" s="4"/>
      <c r="F23" s="144"/>
      <c r="G23" s="5"/>
      <c r="H23" s="5"/>
      <c r="I23" s="5">
        <f>SUM(I14:I21)</f>
        <v>1009994</v>
      </c>
      <c r="J23" s="5"/>
    </row>
    <row r="24" spans="2:10" ht="17.25" customHeight="1" x14ac:dyDescent="0.3">
      <c r="B24" s="82" t="s">
        <v>16</v>
      </c>
      <c r="C24" s="6"/>
      <c r="D24" s="7"/>
      <c r="E24" s="8" t="s">
        <v>38</v>
      </c>
      <c r="F24" s="144"/>
      <c r="G24" s="5"/>
      <c r="H24" s="5"/>
      <c r="I24" s="5"/>
      <c r="J24" s="5"/>
    </row>
    <row r="25" spans="2:10" ht="17.25" customHeight="1" x14ac:dyDescent="0.3">
      <c r="B25" s="6"/>
      <c r="C25" s="6" t="s">
        <v>16</v>
      </c>
      <c r="D25" s="7"/>
      <c r="E25" s="8" t="s">
        <v>17</v>
      </c>
      <c r="F25" s="144"/>
      <c r="G25" s="5"/>
      <c r="H25" s="5"/>
      <c r="I25" s="5"/>
      <c r="J25" s="5"/>
    </row>
    <row r="26" spans="2:10" ht="17.25" customHeight="1" x14ac:dyDescent="0.3">
      <c r="B26" s="6"/>
      <c r="C26" s="6"/>
      <c r="D26" s="7">
        <v>7</v>
      </c>
      <c r="E26" s="4" t="s">
        <v>174</v>
      </c>
      <c r="F26" s="5">
        <v>0</v>
      </c>
      <c r="G26" s="5">
        <v>500</v>
      </c>
      <c r="H26" s="35">
        <f>(I26-G26)</f>
        <v>0</v>
      </c>
      <c r="I26" s="5">
        <v>500</v>
      </c>
      <c r="J26" s="5">
        <f>(F26+I26)</f>
        <v>500</v>
      </c>
    </row>
    <row r="27" spans="2:10" ht="17.25" customHeight="1" x14ac:dyDescent="0.3">
      <c r="B27" s="6"/>
      <c r="C27" s="6"/>
      <c r="D27" s="7">
        <v>8</v>
      </c>
      <c r="E27" s="4" t="s">
        <v>180</v>
      </c>
      <c r="F27" s="5">
        <v>0</v>
      </c>
      <c r="G27" s="36" t="s">
        <v>37</v>
      </c>
      <c r="H27" s="35">
        <v>0</v>
      </c>
      <c r="I27" s="36" t="s">
        <v>37</v>
      </c>
      <c r="J27" s="5">
        <v>0</v>
      </c>
    </row>
    <row r="28" spans="2:10" ht="17.25" customHeight="1" x14ac:dyDescent="0.3">
      <c r="B28" s="6"/>
      <c r="C28" s="6"/>
      <c r="D28" s="7">
        <v>9</v>
      </c>
      <c r="E28" s="4" t="s">
        <v>181</v>
      </c>
      <c r="F28" s="5">
        <v>0</v>
      </c>
      <c r="G28" s="36" t="s">
        <v>37</v>
      </c>
      <c r="H28" s="35">
        <v>0</v>
      </c>
      <c r="I28" s="36" t="s">
        <v>37</v>
      </c>
      <c r="J28" s="5">
        <v>0</v>
      </c>
    </row>
    <row r="29" spans="2:10" ht="17.25" customHeight="1" x14ac:dyDescent="0.3">
      <c r="B29" s="6"/>
      <c r="C29" s="6"/>
      <c r="D29" s="7">
        <v>10</v>
      </c>
      <c r="E29" s="4" t="s">
        <v>182</v>
      </c>
      <c r="F29" s="5">
        <v>0</v>
      </c>
      <c r="G29" s="36" t="s">
        <v>37</v>
      </c>
      <c r="H29" s="35">
        <v>0</v>
      </c>
      <c r="I29" s="36" t="s">
        <v>37</v>
      </c>
      <c r="J29" s="5">
        <v>0</v>
      </c>
    </row>
    <row r="30" spans="2:10" ht="17.25" customHeight="1" x14ac:dyDescent="0.3">
      <c r="B30" s="6"/>
      <c r="C30" s="6"/>
      <c r="D30" s="7">
        <v>11</v>
      </c>
      <c r="E30" s="4" t="s">
        <v>18</v>
      </c>
      <c r="F30" s="5">
        <v>0</v>
      </c>
      <c r="G30" s="36" t="s">
        <v>37</v>
      </c>
      <c r="H30" s="35">
        <v>0</v>
      </c>
      <c r="I30" s="36" t="s">
        <v>37</v>
      </c>
      <c r="J30" s="5">
        <v>0</v>
      </c>
    </row>
    <row r="31" spans="2:10" ht="17.25" customHeight="1" x14ac:dyDescent="0.3">
      <c r="B31" s="6"/>
      <c r="C31" s="6"/>
      <c r="D31" s="7">
        <v>12</v>
      </c>
      <c r="E31" s="4" t="s">
        <v>19</v>
      </c>
      <c r="F31" s="5">
        <v>0</v>
      </c>
      <c r="G31" s="5">
        <v>500</v>
      </c>
      <c r="H31" s="35">
        <f>(I31-G31)</f>
        <v>0</v>
      </c>
      <c r="I31" s="5">
        <v>500</v>
      </c>
      <c r="J31" s="5">
        <f>(F31+I31)</f>
        <v>500</v>
      </c>
    </row>
    <row r="32" spans="2:10" ht="17.25" customHeight="1" x14ac:dyDescent="0.3">
      <c r="B32" s="6"/>
      <c r="C32" s="6"/>
      <c r="D32" s="7">
        <v>13</v>
      </c>
      <c r="E32" s="4" t="s">
        <v>20</v>
      </c>
      <c r="F32" s="5">
        <v>0</v>
      </c>
      <c r="G32" s="36" t="s">
        <v>37</v>
      </c>
      <c r="H32" s="35">
        <v>0</v>
      </c>
      <c r="I32" s="36" t="s">
        <v>37</v>
      </c>
      <c r="J32" s="5">
        <v>0</v>
      </c>
    </row>
    <row r="33" spans="2:11" ht="0.75" customHeight="1" x14ac:dyDescent="0.3">
      <c r="B33" s="6"/>
      <c r="C33" s="6"/>
      <c r="D33" s="7"/>
      <c r="E33" s="4"/>
      <c r="F33" s="5">
        <v>0</v>
      </c>
      <c r="G33" s="5">
        <f>SUM(F33)</f>
        <v>0</v>
      </c>
      <c r="H33" s="35"/>
      <c r="I33" s="5">
        <f>SUM(H33)</f>
        <v>0</v>
      </c>
      <c r="J33" s="5"/>
    </row>
    <row r="34" spans="2:11" ht="18" customHeight="1" x14ac:dyDescent="0.3">
      <c r="B34" s="91"/>
      <c r="C34" s="91"/>
      <c r="D34" s="90"/>
      <c r="E34" s="93" t="s">
        <v>26</v>
      </c>
      <c r="F34" s="95">
        <f>(F26+F27+F28+F30+F31+F32)</f>
        <v>0</v>
      </c>
      <c r="G34" s="95">
        <f>(G26+G31)</f>
        <v>1000</v>
      </c>
      <c r="H34" s="96">
        <f>(I34-G34)</f>
        <v>0</v>
      </c>
      <c r="I34" s="95">
        <f>(I26+I31)</f>
        <v>1000</v>
      </c>
      <c r="J34" s="145">
        <f>F34+I34</f>
        <v>1000</v>
      </c>
    </row>
    <row r="35" spans="2:11" ht="1.1499999999999999" customHeight="1" x14ac:dyDescent="0.3">
      <c r="B35" s="6"/>
      <c r="C35" s="6"/>
      <c r="D35" s="7"/>
      <c r="E35" s="4"/>
      <c r="F35" s="5"/>
      <c r="G35" s="5"/>
      <c r="H35" s="5"/>
      <c r="I35" s="5"/>
      <c r="J35" s="5"/>
    </row>
    <row r="36" spans="2:11" ht="17.25" customHeight="1" x14ac:dyDescent="0.3">
      <c r="B36" s="6"/>
      <c r="C36" s="6" t="s">
        <v>21</v>
      </c>
      <c r="D36" s="7"/>
      <c r="E36" s="8" t="s">
        <v>22</v>
      </c>
      <c r="F36" s="5"/>
      <c r="G36" s="5"/>
      <c r="H36" s="5"/>
      <c r="I36" s="5"/>
      <c r="J36" s="5"/>
    </row>
    <row r="37" spans="2:11" ht="17.25" customHeight="1" x14ac:dyDescent="0.3">
      <c r="B37" s="6"/>
      <c r="C37" s="6"/>
      <c r="D37" s="7">
        <v>14</v>
      </c>
      <c r="E37" s="42" t="s">
        <v>23</v>
      </c>
      <c r="F37" s="43">
        <v>1260.5899999999999</v>
      </c>
      <c r="G37" s="41" t="s">
        <v>37</v>
      </c>
      <c r="H37" s="43">
        <v>500</v>
      </c>
      <c r="I37" s="41">
        <v>500</v>
      </c>
      <c r="J37" s="43">
        <v>0</v>
      </c>
    </row>
    <row r="38" spans="2:11" ht="17.25" customHeight="1" x14ac:dyDescent="0.3">
      <c r="B38" s="6"/>
      <c r="C38" s="6"/>
      <c r="D38" s="7">
        <v>15</v>
      </c>
      <c r="E38" s="4" t="s">
        <v>24</v>
      </c>
      <c r="F38" s="5">
        <v>0</v>
      </c>
      <c r="G38" s="36" t="s">
        <v>37</v>
      </c>
      <c r="H38" s="36">
        <v>0</v>
      </c>
      <c r="I38" s="41" t="s">
        <v>37</v>
      </c>
      <c r="J38" s="5">
        <v>0</v>
      </c>
    </row>
    <row r="39" spans="2:11" ht="0.75" customHeight="1" x14ac:dyDescent="0.3">
      <c r="B39" s="6"/>
      <c r="C39" s="6"/>
      <c r="D39" s="7"/>
      <c r="E39" s="4"/>
      <c r="F39" s="34">
        <f>SUM(D39:E39)</f>
        <v>0</v>
      </c>
      <c r="G39" s="34">
        <f>SUM(D39:F39)</f>
        <v>0</v>
      </c>
      <c r="H39" s="34"/>
      <c r="I39" s="41">
        <f>SUM(F39:H39)</f>
        <v>0</v>
      </c>
      <c r="J39" s="5"/>
    </row>
    <row r="40" spans="2:11" ht="18" customHeight="1" x14ac:dyDescent="0.3">
      <c r="B40" s="91"/>
      <c r="C40" s="91"/>
      <c r="D40" s="90"/>
      <c r="E40" s="93" t="s">
        <v>28</v>
      </c>
      <c r="F40" s="95">
        <f>(F37+F38)</f>
        <v>1260.5899999999999</v>
      </c>
      <c r="G40" s="95">
        <v>0</v>
      </c>
      <c r="H40" s="92">
        <v>500</v>
      </c>
      <c r="I40" s="97">
        <f>I37</f>
        <v>500</v>
      </c>
      <c r="J40" s="95">
        <f>(F40+I40)</f>
        <v>1760.59</v>
      </c>
    </row>
    <row r="41" spans="2:11" ht="2.1" customHeight="1" x14ac:dyDescent="0.3">
      <c r="B41" s="6"/>
      <c r="C41" s="6"/>
      <c r="D41" s="7"/>
      <c r="E41" s="4"/>
      <c r="F41" s="5"/>
      <c r="G41" s="5"/>
      <c r="H41" s="5"/>
      <c r="I41" s="5"/>
      <c r="J41" s="5"/>
    </row>
    <row r="42" spans="2:11" ht="17.25" customHeight="1" x14ac:dyDescent="0.3">
      <c r="B42" s="6"/>
      <c r="C42" s="6" t="s">
        <v>29</v>
      </c>
      <c r="D42" s="7"/>
      <c r="E42" s="8" t="s">
        <v>30</v>
      </c>
      <c r="F42" s="5"/>
      <c r="G42" s="5"/>
      <c r="H42" s="5" t="s">
        <v>27</v>
      </c>
      <c r="I42" s="5"/>
      <c r="J42" s="5" t="s">
        <v>27</v>
      </c>
      <c r="K42" s="128"/>
    </row>
    <row r="43" spans="2:11" ht="17.25" customHeight="1" x14ac:dyDescent="0.3">
      <c r="B43" s="6"/>
      <c r="C43" s="6"/>
      <c r="D43" s="7">
        <v>16</v>
      </c>
      <c r="E43" s="4" t="s">
        <v>31</v>
      </c>
      <c r="F43" s="5">
        <v>0</v>
      </c>
      <c r="G43" s="36" t="s">
        <v>37</v>
      </c>
      <c r="H43" s="36" t="s">
        <v>27</v>
      </c>
      <c r="I43" s="36" t="s">
        <v>37</v>
      </c>
      <c r="J43" s="5">
        <v>0</v>
      </c>
    </row>
    <row r="44" spans="2:11" ht="17.25" customHeight="1" x14ac:dyDescent="0.3">
      <c r="B44" s="6"/>
      <c r="C44" s="6"/>
      <c r="D44" s="7">
        <v>17</v>
      </c>
      <c r="E44" s="121" t="s">
        <v>158</v>
      </c>
      <c r="F44" s="5">
        <v>516.46</v>
      </c>
      <c r="G44" s="5">
        <v>8000</v>
      </c>
      <c r="H44" s="5">
        <f>(I44-G44)</f>
        <v>0</v>
      </c>
      <c r="I44" s="5">
        <v>8000</v>
      </c>
      <c r="J44" s="5">
        <f>(F44+I44)</f>
        <v>8516.4599999999991</v>
      </c>
    </row>
    <row r="45" spans="2:11" ht="17.25" customHeight="1" x14ac:dyDescent="0.3">
      <c r="B45" s="6"/>
      <c r="C45" s="6"/>
      <c r="D45" s="7">
        <v>18</v>
      </c>
      <c r="E45" s="37" t="s">
        <v>187</v>
      </c>
      <c r="F45" s="5">
        <v>0</v>
      </c>
      <c r="G45" s="36">
        <v>3000</v>
      </c>
      <c r="H45" s="5">
        <f>(I45-G45)</f>
        <v>35000</v>
      </c>
      <c r="I45" s="36">
        <v>38000</v>
      </c>
      <c r="J45" s="5">
        <f>(F45+I45)</f>
        <v>38000</v>
      </c>
    </row>
    <row r="46" spans="2:11" ht="17.25" customHeight="1" x14ac:dyDescent="0.3">
      <c r="B46" s="6"/>
      <c r="C46" s="6"/>
      <c r="D46" s="7">
        <v>19</v>
      </c>
      <c r="E46" s="42" t="s">
        <v>216</v>
      </c>
      <c r="F46" s="43">
        <v>369.2</v>
      </c>
      <c r="G46" s="36">
        <v>1820</v>
      </c>
      <c r="H46" s="5">
        <f>(I46-G46)</f>
        <v>15.599999999999909</v>
      </c>
      <c r="I46" s="36">
        <v>1835.6</v>
      </c>
      <c r="J46" s="5">
        <f>(F46+I46)</f>
        <v>2204.7999999999997</v>
      </c>
    </row>
    <row r="47" spans="2:11" ht="0.75" customHeight="1" x14ac:dyDescent="0.3">
      <c r="B47" s="6"/>
      <c r="C47" s="6"/>
      <c r="D47" s="7"/>
      <c r="E47" s="4"/>
      <c r="F47" s="5" t="s">
        <v>27</v>
      </c>
      <c r="G47" s="5"/>
      <c r="H47" s="5"/>
      <c r="I47" s="5"/>
      <c r="J47" s="5"/>
    </row>
    <row r="48" spans="2:11" ht="18" customHeight="1" x14ac:dyDescent="0.3">
      <c r="B48" s="91"/>
      <c r="C48" s="91"/>
      <c r="D48" s="90"/>
      <c r="E48" s="93" t="s">
        <v>32</v>
      </c>
      <c r="F48" s="98">
        <f>(F43+F44+F45+F46)</f>
        <v>885.66000000000008</v>
      </c>
      <c r="G48" s="98">
        <f>(G44+G45+G46)</f>
        <v>12820</v>
      </c>
      <c r="H48" s="98">
        <v>0</v>
      </c>
      <c r="I48" s="98">
        <f>(I44+I45+I46)</f>
        <v>47835.6</v>
      </c>
      <c r="J48" s="98">
        <f>(F48+I48)</f>
        <v>48721.26</v>
      </c>
    </row>
    <row r="49" spans="2:12" ht="18" customHeight="1" thickBot="1" x14ac:dyDescent="0.35">
      <c r="B49" s="110"/>
      <c r="C49" s="110"/>
      <c r="D49" s="110"/>
      <c r="E49" s="115" t="s">
        <v>33</v>
      </c>
      <c r="F49" s="116">
        <f>(F34+F40+F48)</f>
        <v>2146.25</v>
      </c>
      <c r="G49" s="116">
        <f>(G34+G40+G48)</f>
        <v>13820</v>
      </c>
      <c r="H49" s="116">
        <f>(I49-G49)</f>
        <v>35515.599999999999</v>
      </c>
      <c r="I49" s="116">
        <f>(I34+I40+I48)</f>
        <v>49335.6</v>
      </c>
      <c r="J49" s="116">
        <f>(F49+I49)</f>
        <v>51481.85</v>
      </c>
    </row>
    <row r="50" spans="2:12" ht="18" customHeight="1" thickTop="1" thickBot="1" x14ac:dyDescent="0.35">
      <c r="B50" s="9"/>
      <c r="C50" s="9"/>
      <c r="D50" s="10"/>
      <c r="E50" s="38" t="s">
        <v>220</v>
      </c>
      <c r="F50" s="39">
        <f>(F22+F49)</f>
        <v>3123.25</v>
      </c>
      <c r="G50" s="39">
        <f>(G22+G49)</f>
        <v>515684</v>
      </c>
      <c r="H50" s="39">
        <f>(I50-G50)</f>
        <v>38648.599999999977</v>
      </c>
      <c r="I50" s="39">
        <f>(I22+I49)</f>
        <v>554332.6</v>
      </c>
      <c r="J50" s="39">
        <f>(F50+I50)</f>
        <v>557455.85</v>
      </c>
    </row>
    <row r="51" spans="2:12" ht="13.5" thickTop="1" x14ac:dyDescent="0.2"/>
    <row r="55" spans="2:12" ht="31.5" customHeight="1" x14ac:dyDescent="0.2">
      <c r="B55" s="192"/>
      <c r="C55" s="192"/>
    </row>
    <row r="56" spans="2:12" ht="26.25" x14ac:dyDescent="0.4">
      <c r="B56" s="191" t="s">
        <v>191</v>
      </c>
      <c r="C56" s="191"/>
      <c r="D56" s="191"/>
      <c r="E56" s="191"/>
      <c r="F56" s="191"/>
      <c r="G56" s="191"/>
      <c r="H56" s="191"/>
      <c r="I56" s="191"/>
      <c r="J56" s="191"/>
      <c r="K56" s="191"/>
      <c r="L56" s="40">
        <v>2</v>
      </c>
    </row>
    <row r="57" spans="2:12" ht="3" customHeight="1" x14ac:dyDescent="0.2">
      <c r="E57" s="2"/>
    </row>
    <row r="58" spans="2:12" ht="18.95" customHeight="1" x14ac:dyDescent="0.2">
      <c r="B58" s="12"/>
      <c r="C58" s="13"/>
      <c r="D58" s="13" t="s">
        <v>6</v>
      </c>
      <c r="E58" s="14"/>
      <c r="F58" s="44" t="s">
        <v>7</v>
      </c>
      <c r="G58" s="16" t="s">
        <v>8</v>
      </c>
      <c r="H58" s="17" t="s">
        <v>189</v>
      </c>
      <c r="I58" s="18"/>
      <c r="J58" s="19"/>
    </row>
    <row r="59" spans="2:12" ht="17.25" customHeight="1" x14ac:dyDescent="0.3">
      <c r="B59" s="20"/>
      <c r="C59" s="21"/>
      <c r="D59" s="22"/>
      <c r="E59" s="22"/>
      <c r="F59" s="22" t="s">
        <v>3</v>
      </c>
      <c r="G59" s="22" t="s">
        <v>5</v>
      </c>
      <c r="H59" s="22" t="s">
        <v>9</v>
      </c>
      <c r="I59" s="23" t="s">
        <v>10</v>
      </c>
      <c r="J59" s="23" t="s">
        <v>11</v>
      </c>
    </row>
    <row r="60" spans="2:12" ht="17.100000000000001" customHeight="1" x14ac:dyDescent="0.3">
      <c r="B60" s="20" t="s">
        <v>0</v>
      </c>
      <c r="C60" s="20" t="s">
        <v>1</v>
      </c>
      <c r="D60" s="23" t="s">
        <v>2</v>
      </c>
      <c r="E60" s="23" t="s">
        <v>36</v>
      </c>
      <c r="F60" s="23" t="s">
        <v>4</v>
      </c>
      <c r="G60" s="23" t="s">
        <v>195</v>
      </c>
      <c r="H60" s="24"/>
      <c r="I60" s="23" t="s">
        <v>190</v>
      </c>
      <c r="J60" s="23" t="s">
        <v>12</v>
      </c>
    </row>
    <row r="61" spans="2:12" ht="17.25" customHeight="1" x14ac:dyDescent="0.3">
      <c r="B61" s="25"/>
      <c r="C61" s="25"/>
      <c r="D61" s="26"/>
      <c r="E61" s="26"/>
      <c r="F61" s="27" t="s">
        <v>194</v>
      </c>
      <c r="G61" s="27"/>
      <c r="H61" s="26"/>
      <c r="I61" s="26"/>
      <c r="J61" s="27" t="s">
        <v>190</v>
      </c>
    </row>
    <row r="62" spans="2:12" ht="18" customHeight="1" x14ac:dyDescent="0.3">
      <c r="B62" s="45"/>
      <c r="C62" s="45"/>
      <c r="D62" s="46"/>
      <c r="E62" s="46"/>
      <c r="F62" s="159">
        <v>1</v>
      </c>
      <c r="G62" s="159">
        <v>2</v>
      </c>
      <c r="H62" s="159" t="s">
        <v>13</v>
      </c>
      <c r="I62" s="159">
        <v>4</v>
      </c>
      <c r="J62" s="159">
        <v>5</v>
      </c>
    </row>
    <row r="63" spans="2:12" ht="17.25" customHeight="1" x14ac:dyDescent="0.3">
      <c r="B63" s="82" t="s">
        <v>21</v>
      </c>
      <c r="C63" s="6"/>
      <c r="D63" s="7"/>
      <c r="E63" s="8" t="s">
        <v>41</v>
      </c>
      <c r="F63" s="5"/>
      <c r="G63" s="5"/>
      <c r="H63" s="5"/>
      <c r="I63" s="5"/>
      <c r="J63" s="5"/>
    </row>
    <row r="64" spans="2:12" ht="17.25" customHeight="1" x14ac:dyDescent="0.3">
      <c r="B64" s="6"/>
      <c r="C64" s="6" t="s">
        <v>42</v>
      </c>
      <c r="D64" s="7"/>
      <c r="E64" s="8" t="s">
        <v>66</v>
      </c>
      <c r="F64" s="5"/>
      <c r="G64" s="5" t="s">
        <v>27</v>
      </c>
      <c r="H64" s="5"/>
      <c r="I64" s="5"/>
      <c r="J64" s="5"/>
    </row>
    <row r="65" spans="2:10" ht="17.25" customHeight="1" x14ac:dyDescent="0.3">
      <c r="B65" s="6"/>
      <c r="C65" s="6"/>
      <c r="D65" s="7">
        <v>20</v>
      </c>
      <c r="E65" s="4" t="s">
        <v>67</v>
      </c>
      <c r="F65" s="34">
        <v>0</v>
      </c>
      <c r="G65" s="34">
        <v>100</v>
      </c>
      <c r="H65" s="34">
        <f>(I65-G65)</f>
        <v>0</v>
      </c>
      <c r="I65" s="34">
        <v>100</v>
      </c>
      <c r="J65" s="34">
        <f>(F65+I65)</f>
        <v>100</v>
      </c>
    </row>
    <row r="66" spans="2:10" ht="2.25" customHeight="1" x14ac:dyDescent="0.3">
      <c r="B66" s="6"/>
      <c r="C66" s="6"/>
      <c r="D66" s="7"/>
      <c r="E66" s="4"/>
      <c r="F66" s="5"/>
      <c r="G66" s="5"/>
      <c r="H66" s="5"/>
      <c r="I66" s="5"/>
      <c r="J66" s="5"/>
    </row>
    <row r="67" spans="2:10" ht="18" customHeight="1" x14ac:dyDescent="0.3">
      <c r="B67" s="91"/>
      <c r="C67" s="91"/>
      <c r="D67" s="90"/>
      <c r="E67" s="93" t="s">
        <v>43</v>
      </c>
      <c r="F67" s="92">
        <f>(F65)</f>
        <v>0</v>
      </c>
      <c r="G67" s="92">
        <f>G65</f>
        <v>100</v>
      </c>
      <c r="H67" s="92">
        <f>(I67-G67)</f>
        <v>0</v>
      </c>
      <c r="I67" s="92">
        <f>(I65)</f>
        <v>100</v>
      </c>
      <c r="J67" s="92">
        <f>(F67+I67)</f>
        <v>100</v>
      </c>
    </row>
    <row r="68" spans="2:10" ht="17.25" customHeight="1" x14ac:dyDescent="0.3">
      <c r="B68" s="3"/>
      <c r="C68" s="6" t="s">
        <v>44</v>
      </c>
      <c r="D68" s="7">
        <v>21</v>
      </c>
      <c r="E68" s="8" t="s">
        <v>69</v>
      </c>
      <c r="F68" s="5"/>
      <c r="G68" s="5"/>
      <c r="H68" s="5"/>
      <c r="I68" s="5"/>
      <c r="J68" s="5"/>
    </row>
    <row r="69" spans="2:10" ht="17.25" customHeight="1" x14ac:dyDescent="0.3">
      <c r="B69" s="3"/>
      <c r="C69" s="3"/>
      <c r="D69" s="4"/>
      <c r="E69" s="4" t="s">
        <v>69</v>
      </c>
      <c r="F69" s="34">
        <v>0</v>
      </c>
      <c r="G69" s="34">
        <v>0</v>
      </c>
      <c r="H69" s="34">
        <f>(I69-G69)</f>
        <v>0</v>
      </c>
      <c r="I69" s="34">
        <v>0</v>
      </c>
      <c r="J69" s="34">
        <f>(F69+I69)</f>
        <v>0</v>
      </c>
    </row>
    <row r="70" spans="2:10" ht="0.75" customHeight="1" x14ac:dyDescent="0.3">
      <c r="B70" s="3"/>
      <c r="C70" s="3"/>
      <c r="D70" s="4"/>
      <c r="E70" s="4"/>
      <c r="F70" s="5"/>
      <c r="G70" s="5"/>
      <c r="H70" s="5"/>
      <c r="I70" s="5"/>
      <c r="J70" s="5"/>
    </row>
    <row r="71" spans="2:10" ht="17.25" customHeight="1" x14ac:dyDescent="0.3">
      <c r="B71" s="99"/>
      <c r="C71" s="99"/>
      <c r="D71" s="93"/>
      <c r="E71" s="93" t="s">
        <v>49</v>
      </c>
      <c r="F71" s="92">
        <f>(F69)</f>
        <v>0</v>
      </c>
      <c r="G71" s="92">
        <f>G69</f>
        <v>0</v>
      </c>
      <c r="H71" s="92">
        <f>(I71-G71)</f>
        <v>0</v>
      </c>
      <c r="I71" s="92">
        <f>(I69)</f>
        <v>0</v>
      </c>
      <c r="J71" s="92">
        <f>(F71+I71)</f>
        <v>0</v>
      </c>
    </row>
    <row r="72" spans="2:10" ht="2.25" customHeight="1" x14ac:dyDescent="0.3">
      <c r="B72" s="3"/>
      <c r="C72" s="3"/>
      <c r="D72" s="4"/>
      <c r="E72" s="4"/>
      <c r="F72" s="5"/>
      <c r="G72" s="5"/>
      <c r="H72" s="5"/>
      <c r="I72" s="5"/>
      <c r="J72" s="5"/>
    </row>
    <row r="73" spans="2:10" ht="17.25" customHeight="1" x14ac:dyDescent="0.3">
      <c r="B73" s="3"/>
      <c r="C73" s="6" t="s">
        <v>50</v>
      </c>
      <c r="D73" s="4"/>
      <c r="E73" s="8" t="s">
        <v>45</v>
      </c>
      <c r="F73" s="5"/>
      <c r="G73" s="5"/>
      <c r="H73" s="5" t="s">
        <v>27</v>
      </c>
      <c r="I73" s="5"/>
      <c r="J73" s="5" t="s">
        <v>27</v>
      </c>
    </row>
    <row r="74" spans="2:10" ht="18" customHeight="1" x14ac:dyDescent="0.3">
      <c r="B74" s="3"/>
      <c r="C74" s="3"/>
      <c r="D74" s="7">
        <v>22</v>
      </c>
      <c r="E74" s="4" t="s">
        <v>46</v>
      </c>
      <c r="F74" s="34">
        <v>0</v>
      </c>
      <c r="G74" s="47" t="s">
        <v>47</v>
      </c>
      <c r="H74" s="34">
        <v>0</v>
      </c>
      <c r="I74" s="47" t="s">
        <v>48</v>
      </c>
      <c r="J74" s="34">
        <v>0</v>
      </c>
    </row>
    <row r="75" spans="2:10" ht="4.1500000000000004" customHeight="1" x14ac:dyDescent="0.3">
      <c r="B75" s="3"/>
      <c r="C75" s="3"/>
      <c r="D75" s="7"/>
      <c r="E75" s="4"/>
      <c r="F75" s="5"/>
      <c r="G75" s="36"/>
      <c r="H75" s="5"/>
      <c r="I75" s="36"/>
      <c r="J75" s="5">
        <v>0</v>
      </c>
    </row>
    <row r="76" spans="2:10" ht="18.75" x14ac:dyDescent="0.3">
      <c r="B76" s="99"/>
      <c r="C76" s="99"/>
      <c r="D76" s="90"/>
      <c r="E76" s="93" t="s">
        <v>52</v>
      </c>
      <c r="F76" s="92">
        <f>(F74)</f>
        <v>0</v>
      </c>
      <c r="G76" s="100" t="s">
        <v>47</v>
      </c>
      <c r="H76" s="92">
        <v>0</v>
      </c>
      <c r="I76" s="100" t="str">
        <f>(I74)</f>
        <v>p.m</v>
      </c>
      <c r="J76" s="92">
        <v>0</v>
      </c>
    </row>
    <row r="77" spans="2:10" ht="3.75" customHeight="1" x14ac:dyDescent="0.3">
      <c r="B77" s="3"/>
      <c r="C77" s="3"/>
      <c r="D77" s="7"/>
      <c r="E77" s="4"/>
      <c r="F77" s="5"/>
      <c r="G77" s="5"/>
      <c r="H77" s="5"/>
      <c r="I77" s="5"/>
      <c r="J77" s="5"/>
    </row>
    <row r="78" spans="2:10" ht="19.5" customHeight="1" x14ac:dyDescent="0.3">
      <c r="B78" s="3"/>
      <c r="C78" s="6" t="s">
        <v>55</v>
      </c>
      <c r="D78" s="7"/>
      <c r="E78" s="48" t="s">
        <v>51</v>
      </c>
      <c r="F78" s="5"/>
      <c r="G78" s="5"/>
      <c r="H78" s="5"/>
      <c r="I78" s="5"/>
      <c r="J78" s="5"/>
    </row>
    <row r="79" spans="2:10" ht="18.75" x14ac:dyDescent="0.3">
      <c r="B79" s="3"/>
      <c r="C79" s="6"/>
      <c r="D79" s="7">
        <v>23</v>
      </c>
      <c r="E79" s="3" t="s">
        <v>51</v>
      </c>
      <c r="F79" s="34">
        <v>0</v>
      </c>
      <c r="G79" s="34">
        <v>75000</v>
      </c>
      <c r="H79" s="34">
        <f>(I79-G79)</f>
        <v>5000</v>
      </c>
      <c r="I79" s="34">
        <v>80000</v>
      </c>
      <c r="J79" s="34">
        <f>(F79+I79)</f>
        <v>80000</v>
      </c>
    </row>
    <row r="80" spans="2:10" ht="4.1500000000000004" customHeight="1" x14ac:dyDescent="0.3">
      <c r="B80" s="3"/>
      <c r="C80" s="6"/>
      <c r="D80" s="7"/>
      <c r="E80" s="3"/>
      <c r="F80" s="5"/>
      <c r="G80" s="5"/>
      <c r="H80" s="5"/>
      <c r="I80" s="5"/>
      <c r="J80" s="5"/>
    </row>
    <row r="81" spans="2:10" ht="18.75" x14ac:dyDescent="0.3">
      <c r="B81" s="99"/>
      <c r="C81" s="91"/>
      <c r="D81" s="90"/>
      <c r="E81" s="99" t="s">
        <v>63</v>
      </c>
      <c r="F81" s="94">
        <f>(F79)</f>
        <v>0</v>
      </c>
      <c r="G81" s="94">
        <f>(G79)</f>
        <v>75000</v>
      </c>
      <c r="H81" s="94">
        <f>(I81-G81)</f>
        <v>5000</v>
      </c>
      <c r="I81" s="94">
        <f>(I79)</f>
        <v>80000</v>
      </c>
      <c r="J81" s="94">
        <f>(F81+I81)</f>
        <v>80000</v>
      </c>
    </row>
    <row r="82" spans="2:10" ht="19.5" thickBot="1" x14ac:dyDescent="0.35">
      <c r="B82" s="117"/>
      <c r="C82" s="110"/>
      <c r="D82" s="111"/>
      <c r="E82" s="115" t="s">
        <v>53</v>
      </c>
      <c r="F82" s="118">
        <f>(F67+F76+F81)</f>
        <v>0</v>
      </c>
      <c r="G82" s="118">
        <f>(G67+G81)</f>
        <v>75100</v>
      </c>
      <c r="H82" s="118">
        <f>(I82-G82)</f>
        <v>5000</v>
      </c>
      <c r="I82" s="118">
        <f>(I67+I81)</f>
        <v>80100</v>
      </c>
      <c r="J82" s="118">
        <f>(F82+I82)</f>
        <v>80100</v>
      </c>
    </row>
    <row r="83" spans="2:10" ht="1.9" customHeight="1" thickTop="1" x14ac:dyDescent="0.3">
      <c r="B83" s="3"/>
      <c r="C83" s="6"/>
      <c r="D83" s="7"/>
      <c r="E83" s="4"/>
      <c r="F83" s="5"/>
      <c r="G83" s="5"/>
      <c r="H83" s="5"/>
      <c r="I83" s="5"/>
      <c r="J83" s="5"/>
    </row>
    <row r="84" spans="2:10" ht="18.75" x14ac:dyDescent="0.3">
      <c r="B84" s="82" t="s">
        <v>29</v>
      </c>
      <c r="C84" s="6"/>
      <c r="D84" s="7"/>
      <c r="E84" s="50" t="s">
        <v>70</v>
      </c>
      <c r="F84" s="5"/>
      <c r="G84" s="5"/>
      <c r="H84" s="5"/>
      <c r="I84" s="5"/>
      <c r="J84" s="5"/>
    </row>
    <row r="85" spans="2:10" ht="17.25" customHeight="1" x14ac:dyDescent="0.3">
      <c r="B85" s="3"/>
      <c r="C85" s="6" t="s">
        <v>68</v>
      </c>
      <c r="D85" s="7" t="s">
        <v>27</v>
      </c>
      <c r="E85" s="8" t="s">
        <v>162</v>
      </c>
      <c r="F85" s="5"/>
      <c r="G85" s="5"/>
      <c r="H85" s="5"/>
      <c r="I85" s="5"/>
      <c r="J85" s="5"/>
    </row>
    <row r="86" spans="2:10" ht="17.25" customHeight="1" x14ac:dyDescent="0.3">
      <c r="B86" s="3"/>
      <c r="C86" s="6"/>
      <c r="D86" s="7">
        <v>24</v>
      </c>
      <c r="E86" s="4" t="s">
        <v>162</v>
      </c>
      <c r="F86" s="34">
        <v>0</v>
      </c>
      <c r="G86" s="34">
        <v>0</v>
      </c>
      <c r="H86" s="34">
        <f>(I86-G86)</f>
        <v>140000</v>
      </c>
      <c r="I86" s="34">
        <v>140000</v>
      </c>
      <c r="J86" s="34">
        <f>(F86+I86)</f>
        <v>140000</v>
      </c>
    </row>
    <row r="87" spans="2:10" ht="0.75" customHeight="1" x14ac:dyDescent="0.3">
      <c r="B87" s="3"/>
      <c r="C87" s="6"/>
      <c r="D87" s="7"/>
      <c r="E87" s="4"/>
      <c r="F87" s="5"/>
      <c r="G87" s="5"/>
      <c r="H87" s="5"/>
      <c r="I87" s="5"/>
      <c r="J87" s="5"/>
    </row>
    <row r="88" spans="2:10" ht="17.45" customHeight="1" x14ac:dyDescent="0.3">
      <c r="B88" s="99"/>
      <c r="C88" s="91"/>
      <c r="D88" s="90"/>
      <c r="E88" s="99" t="s">
        <v>71</v>
      </c>
      <c r="F88" s="94">
        <f>(F86)</f>
        <v>0</v>
      </c>
      <c r="G88" s="94">
        <f>(G86)</f>
        <v>0</v>
      </c>
      <c r="H88" s="94">
        <f>(I88-G88)</f>
        <v>140000</v>
      </c>
      <c r="I88" s="94">
        <f>(I86)</f>
        <v>140000</v>
      </c>
      <c r="J88" s="94">
        <f>(F88+I88)</f>
        <v>140000</v>
      </c>
    </row>
    <row r="89" spans="2:10" ht="17.45" customHeight="1" thickBot="1" x14ac:dyDescent="0.35">
      <c r="B89" s="117"/>
      <c r="C89" s="110"/>
      <c r="D89" s="111"/>
      <c r="E89" s="115" t="s">
        <v>64</v>
      </c>
      <c r="F89" s="118">
        <f>(F73+F83+F88)</f>
        <v>0</v>
      </c>
      <c r="G89" s="118">
        <f>(G73+G88)</f>
        <v>0</v>
      </c>
      <c r="H89" s="118">
        <f>(I89-G89)</f>
        <v>140000</v>
      </c>
      <c r="I89" s="118">
        <f>(I73+I88)</f>
        <v>140000</v>
      </c>
      <c r="J89" s="118">
        <f>(F89+I89)</f>
        <v>140000</v>
      </c>
    </row>
    <row r="90" spans="2:10" ht="1.9" customHeight="1" thickTop="1" x14ac:dyDescent="0.3">
      <c r="B90" s="3"/>
      <c r="C90" s="6"/>
      <c r="D90" s="7"/>
      <c r="E90" s="4"/>
      <c r="F90" s="51"/>
      <c r="G90" s="51"/>
      <c r="H90" s="51"/>
      <c r="I90" s="51"/>
      <c r="J90" s="51"/>
    </row>
    <row r="91" spans="2:10" ht="17.25" customHeight="1" x14ac:dyDescent="0.3">
      <c r="B91" s="82" t="s">
        <v>42</v>
      </c>
      <c r="C91" s="6"/>
      <c r="D91" s="7"/>
      <c r="E91" s="8" t="s">
        <v>54</v>
      </c>
      <c r="F91" s="5"/>
      <c r="G91" s="5"/>
      <c r="H91" s="5"/>
      <c r="I91" s="5"/>
      <c r="J91" s="5"/>
    </row>
    <row r="92" spans="2:10" ht="17.25" customHeight="1" x14ac:dyDescent="0.3">
      <c r="B92" s="6"/>
      <c r="C92" s="6" t="s">
        <v>72</v>
      </c>
      <c r="D92" s="7"/>
      <c r="E92" s="8" t="s">
        <v>56</v>
      </c>
      <c r="F92" s="5"/>
      <c r="G92" s="5"/>
      <c r="H92" s="5"/>
      <c r="I92" s="5"/>
      <c r="J92" s="5"/>
    </row>
    <row r="93" spans="2:10" ht="17.25" customHeight="1" x14ac:dyDescent="0.3">
      <c r="B93" s="6"/>
      <c r="C93" s="6"/>
      <c r="D93" s="7">
        <v>25</v>
      </c>
      <c r="E93" s="4" t="s">
        <v>57</v>
      </c>
      <c r="F93" s="5">
        <v>0</v>
      </c>
      <c r="G93" s="5">
        <v>45000</v>
      </c>
      <c r="H93" s="5">
        <f>(I93-G93)</f>
        <v>0</v>
      </c>
      <c r="I93" s="5">
        <v>45000</v>
      </c>
      <c r="J93" s="5">
        <f t="shared" ref="J93:J98" si="2">(F93+I93)</f>
        <v>45000</v>
      </c>
    </row>
    <row r="94" spans="2:10" ht="17.25" customHeight="1" x14ac:dyDescent="0.3">
      <c r="B94" s="6"/>
      <c r="C94" s="6"/>
      <c r="D94" s="7">
        <v>26</v>
      </c>
      <c r="E94" s="4" t="s">
        <v>58</v>
      </c>
      <c r="F94" s="5">
        <v>0</v>
      </c>
      <c r="G94" s="5">
        <v>20000</v>
      </c>
      <c r="H94" s="5">
        <f>(I94-G94)</f>
        <v>0</v>
      </c>
      <c r="I94" s="5">
        <v>20000</v>
      </c>
      <c r="J94" s="5">
        <f t="shared" si="2"/>
        <v>20000</v>
      </c>
    </row>
    <row r="95" spans="2:10" ht="17.25" customHeight="1" x14ac:dyDescent="0.3">
      <c r="B95" s="6"/>
      <c r="C95" s="6"/>
      <c r="D95" s="7">
        <v>27</v>
      </c>
      <c r="E95" s="4" t="s">
        <v>59</v>
      </c>
      <c r="F95" s="5"/>
      <c r="G95" s="5" t="s">
        <v>27</v>
      </c>
      <c r="H95" s="5"/>
      <c r="I95" s="5" t="s">
        <v>27</v>
      </c>
      <c r="J95" s="5"/>
    </row>
    <row r="96" spans="2:10" ht="17.25" customHeight="1" x14ac:dyDescent="0.3">
      <c r="B96" s="6"/>
      <c r="C96" s="6"/>
      <c r="D96" s="7" t="s">
        <v>27</v>
      </c>
      <c r="E96" s="4" t="s">
        <v>60</v>
      </c>
      <c r="F96" s="5">
        <v>0</v>
      </c>
      <c r="G96" s="5">
        <v>16000</v>
      </c>
      <c r="H96" s="5">
        <f>(I96-G96)</f>
        <v>0</v>
      </c>
      <c r="I96" s="5">
        <v>16000</v>
      </c>
      <c r="J96" s="5">
        <f>(F96+I96)</f>
        <v>16000</v>
      </c>
    </row>
    <row r="97" spans="2:12" ht="17.25" customHeight="1" x14ac:dyDescent="0.3">
      <c r="B97" s="6"/>
      <c r="C97" s="6"/>
      <c r="D97" s="7">
        <v>28</v>
      </c>
      <c r="E97" s="4" t="s">
        <v>61</v>
      </c>
      <c r="F97" s="5">
        <v>0</v>
      </c>
      <c r="G97" s="5">
        <v>500</v>
      </c>
      <c r="H97" s="5">
        <f>(I97-G97)</f>
        <v>0</v>
      </c>
      <c r="I97" s="5">
        <v>500</v>
      </c>
      <c r="J97" s="5">
        <f t="shared" si="2"/>
        <v>500</v>
      </c>
    </row>
    <row r="98" spans="2:12" ht="17.25" customHeight="1" x14ac:dyDescent="0.3">
      <c r="B98" s="6"/>
      <c r="C98" s="6"/>
      <c r="D98" s="7">
        <v>29</v>
      </c>
      <c r="E98" s="4" t="s">
        <v>62</v>
      </c>
      <c r="F98" s="5">
        <v>0</v>
      </c>
      <c r="G98" s="5">
        <v>7500</v>
      </c>
      <c r="H98" s="5">
        <f>(I98-G98)</f>
        <v>0</v>
      </c>
      <c r="I98" s="5">
        <v>7500</v>
      </c>
      <c r="J98" s="5">
        <f t="shared" si="2"/>
        <v>7500</v>
      </c>
    </row>
    <row r="99" spans="2:12" ht="0.75" customHeight="1" x14ac:dyDescent="0.3">
      <c r="B99" s="6"/>
      <c r="C99" s="6"/>
      <c r="D99" s="7"/>
      <c r="E99" s="4"/>
      <c r="F99" s="34"/>
      <c r="G99" s="34"/>
      <c r="H99" s="34"/>
      <c r="I99" s="34"/>
      <c r="J99" s="34"/>
    </row>
    <row r="100" spans="2:12" ht="17.25" customHeight="1" x14ac:dyDescent="0.3">
      <c r="B100" s="91"/>
      <c r="C100" s="91"/>
      <c r="D100" s="90"/>
      <c r="E100" s="93" t="s">
        <v>121</v>
      </c>
      <c r="F100" s="92">
        <f>(F93+F94+F96+F97+F98)</f>
        <v>0</v>
      </c>
      <c r="G100" s="92">
        <f>(G93+G94+G96+G97+G98)</f>
        <v>89000</v>
      </c>
      <c r="H100" s="92">
        <f>(H93+H94+H96+H97+H98)</f>
        <v>0</v>
      </c>
      <c r="I100" s="92">
        <f>(I93+I94+I96+I97+I98)</f>
        <v>89000</v>
      </c>
      <c r="J100" s="92">
        <f>(F100+I100)</f>
        <v>89000</v>
      </c>
    </row>
    <row r="101" spans="2:12" ht="19.5" thickBot="1" x14ac:dyDescent="0.35">
      <c r="B101" s="117"/>
      <c r="C101" s="117"/>
      <c r="D101" s="112"/>
      <c r="E101" s="115" t="s">
        <v>153</v>
      </c>
      <c r="F101" s="116">
        <f>(F100)</f>
        <v>0</v>
      </c>
      <c r="G101" s="116">
        <f>G100</f>
        <v>89000</v>
      </c>
      <c r="H101" s="116">
        <f>(H100)</f>
        <v>0</v>
      </c>
      <c r="I101" s="116">
        <f>(I100)</f>
        <v>89000</v>
      </c>
      <c r="J101" s="116">
        <f>(J100)</f>
        <v>89000</v>
      </c>
    </row>
    <row r="102" spans="2:12" ht="24" customHeight="1" thickTop="1" thickBot="1" x14ac:dyDescent="0.35">
      <c r="B102" s="87"/>
      <c r="C102" s="87"/>
      <c r="D102" s="84"/>
      <c r="E102" s="88" t="s">
        <v>65</v>
      </c>
      <c r="F102" s="89">
        <f>(F50+F82+F89+F101)</f>
        <v>3123.25</v>
      </c>
      <c r="G102" s="89">
        <f>(G11+G50+G82+G89+G101)</f>
        <v>1201322.21</v>
      </c>
      <c r="H102" s="89">
        <f>(I102-G102)</f>
        <v>-144686.01</v>
      </c>
      <c r="I102" s="89">
        <f>(I11+I50+I82+I89+I101)</f>
        <v>1056636.2</v>
      </c>
      <c r="J102" s="89">
        <f>J10+J50+J82+J89+J101</f>
        <v>1104879.06</v>
      </c>
    </row>
    <row r="103" spans="2:12" ht="13.5" thickTop="1" x14ac:dyDescent="0.2"/>
    <row r="110" spans="2:12" ht="31.5" customHeight="1" x14ac:dyDescent="0.2">
      <c r="B110" s="189"/>
      <c r="C110" s="189"/>
    </row>
    <row r="111" spans="2:12" ht="26.25" x14ac:dyDescent="0.4">
      <c r="B111" s="52" t="s">
        <v>192</v>
      </c>
      <c r="C111" s="52"/>
      <c r="D111" s="52"/>
      <c r="E111" s="52"/>
      <c r="F111" s="52"/>
      <c r="G111" s="52"/>
      <c r="H111" s="53"/>
      <c r="I111" s="53"/>
      <c r="J111" s="54" t="s">
        <v>27</v>
      </c>
      <c r="K111" s="54"/>
      <c r="L111" s="40">
        <v>3</v>
      </c>
    </row>
    <row r="112" spans="2:12" ht="3" customHeight="1" x14ac:dyDescent="0.2"/>
    <row r="113" spans="2:13" ht="18.95" customHeight="1" x14ac:dyDescent="0.2">
      <c r="B113" s="12"/>
      <c r="C113" s="13"/>
      <c r="D113" s="13" t="s">
        <v>73</v>
      </c>
      <c r="E113" s="65"/>
      <c r="F113" s="15" t="s">
        <v>7</v>
      </c>
      <c r="G113" s="16" t="s">
        <v>8</v>
      </c>
      <c r="H113" s="17" t="s">
        <v>189</v>
      </c>
      <c r="I113" s="18"/>
      <c r="J113" s="19"/>
    </row>
    <row r="114" spans="2:13" ht="17.25" customHeight="1" x14ac:dyDescent="0.3">
      <c r="B114" s="20"/>
      <c r="C114" s="21"/>
      <c r="D114" s="22"/>
      <c r="E114" s="22"/>
      <c r="F114" s="22" t="s">
        <v>74</v>
      </c>
      <c r="G114" s="22" t="s">
        <v>5</v>
      </c>
      <c r="H114" s="22" t="s">
        <v>9</v>
      </c>
      <c r="I114" s="23" t="s">
        <v>10</v>
      </c>
      <c r="J114" s="23" t="s">
        <v>11</v>
      </c>
    </row>
    <row r="115" spans="2:13" ht="17.25" customHeight="1" x14ac:dyDescent="0.3">
      <c r="B115" s="20" t="s">
        <v>0</v>
      </c>
      <c r="C115" s="20" t="s">
        <v>1</v>
      </c>
      <c r="D115" s="23" t="s">
        <v>2</v>
      </c>
      <c r="E115" s="23" t="s">
        <v>36</v>
      </c>
      <c r="F115" s="23" t="s">
        <v>4</v>
      </c>
      <c r="G115" s="23" t="s">
        <v>195</v>
      </c>
      <c r="H115" s="24"/>
      <c r="I115" s="23" t="s">
        <v>190</v>
      </c>
      <c r="J115" s="23" t="s">
        <v>12</v>
      </c>
    </row>
    <row r="116" spans="2:13" ht="17.25" customHeight="1" x14ac:dyDescent="0.3">
      <c r="B116" s="25"/>
      <c r="C116" s="25"/>
      <c r="D116" s="26"/>
      <c r="E116" s="26"/>
      <c r="F116" s="27" t="s">
        <v>194</v>
      </c>
      <c r="G116" s="27" t="s">
        <v>27</v>
      </c>
      <c r="H116" s="26"/>
      <c r="I116" s="26"/>
      <c r="J116" s="27" t="s">
        <v>190</v>
      </c>
    </row>
    <row r="117" spans="2:13" ht="18" customHeight="1" x14ac:dyDescent="0.3">
      <c r="B117" s="45"/>
      <c r="C117" s="45"/>
      <c r="D117" s="46"/>
      <c r="E117" s="46"/>
      <c r="F117" s="159">
        <v>1</v>
      </c>
      <c r="G117" s="159">
        <v>2</v>
      </c>
      <c r="H117" s="159" t="s">
        <v>13</v>
      </c>
      <c r="I117" s="159">
        <v>4</v>
      </c>
      <c r="J117" s="159">
        <v>5</v>
      </c>
    </row>
    <row r="118" spans="2:13" ht="18.75" customHeight="1" x14ac:dyDescent="0.35">
      <c r="B118" s="82" t="s">
        <v>14</v>
      </c>
      <c r="C118" s="6"/>
      <c r="D118" s="7"/>
      <c r="E118" s="8" t="s">
        <v>75</v>
      </c>
      <c r="F118" s="5"/>
      <c r="G118" s="5"/>
      <c r="H118" s="5"/>
      <c r="I118" s="5"/>
      <c r="J118" s="5"/>
      <c r="M118" s="11">
        <v>3</v>
      </c>
    </row>
    <row r="119" spans="2:13" ht="17.25" customHeight="1" x14ac:dyDescent="0.3">
      <c r="B119" s="6"/>
      <c r="C119" s="6" t="s">
        <v>14</v>
      </c>
      <c r="D119" s="7"/>
      <c r="E119" s="8" t="s">
        <v>76</v>
      </c>
      <c r="F119" s="5"/>
      <c r="G119" s="5"/>
      <c r="H119" s="5"/>
      <c r="I119" s="5"/>
      <c r="J119" s="5"/>
    </row>
    <row r="120" spans="2:13" ht="17.25" customHeight="1" x14ac:dyDescent="0.3">
      <c r="B120" s="6"/>
      <c r="C120" s="6"/>
      <c r="D120" s="7">
        <v>1</v>
      </c>
      <c r="E120" s="4" t="s">
        <v>77</v>
      </c>
      <c r="F120" s="5">
        <v>0</v>
      </c>
      <c r="G120" s="36">
        <v>0</v>
      </c>
      <c r="H120" s="5">
        <f>(I120-G120)</f>
        <v>0</v>
      </c>
      <c r="I120" s="36">
        <v>0</v>
      </c>
      <c r="J120" s="5">
        <f>(F120+I120)</f>
        <v>0</v>
      </c>
    </row>
    <row r="121" spans="2:13" ht="17.25" customHeight="1" x14ac:dyDescent="0.3">
      <c r="B121" s="6"/>
      <c r="C121" s="6"/>
      <c r="D121" s="7">
        <v>2</v>
      </c>
      <c r="E121" s="4" t="s">
        <v>78</v>
      </c>
      <c r="F121" s="5">
        <v>0</v>
      </c>
      <c r="G121" s="5">
        <v>6000</v>
      </c>
      <c r="H121" s="5">
        <f>(I121-G121)</f>
        <v>-2000</v>
      </c>
      <c r="I121" s="5">
        <v>4000</v>
      </c>
      <c r="J121" s="5">
        <f>(F121+I121)</f>
        <v>4000</v>
      </c>
    </row>
    <row r="122" spans="2:13" ht="17.25" customHeight="1" x14ac:dyDescent="0.3">
      <c r="B122" s="6"/>
      <c r="C122" s="6"/>
      <c r="D122" s="7">
        <v>3</v>
      </c>
      <c r="E122" s="4" t="s">
        <v>79</v>
      </c>
      <c r="F122" s="5">
        <v>11509.91</v>
      </c>
      <c r="G122" s="43">
        <v>85000</v>
      </c>
      <c r="H122" s="5">
        <f>(I122-G122)</f>
        <v>-13000</v>
      </c>
      <c r="I122" s="43">
        <v>72000</v>
      </c>
      <c r="J122" s="5">
        <f>(F122+I122)</f>
        <v>83509.91</v>
      </c>
      <c r="L122" s="154" t="s">
        <v>27</v>
      </c>
    </row>
    <row r="123" spans="2:13" ht="17.25" customHeight="1" x14ac:dyDescent="0.3">
      <c r="B123" s="6"/>
      <c r="C123" s="6"/>
      <c r="D123" s="7">
        <v>4</v>
      </c>
      <c r="E123" s="4" t="s">
        <v>80</v>
      </c>
      <c r="F123" s="5" t="s">
        <v>27</v>
      </c>
      <c r="G123" s="5" t="s">
        <v>27</v>
      </c>
      <c r="H123" s="5" t="s">
        <v>27</v>
      </c>
      <c r="I123" s="5" t="s">
        <v>27</v>
      </c>
      <c r="J123" s="5" t="s">
        <v>27</v>
      </c>
    </row>
    <row r="124" spans="2:13" ht="17.25" customHeight="1" x14ac:dyDescent="0.3">
      <c r="B124" s="6"/>
      <c r="C124" s="6"/>
      <c r="D124" s="7"/>
      <c r="E124" s="4" t="s">
        <v>81</v>
      </c>
      <c r="F124" s="5">
        <v>0</v>
      </c>
      <c r="G124" s="5">
        <v>5000</v>
      </c>
      <c r="H124" s="5">
        <f>(I124-G124)</f>
        <v>-3000</v>
      </c>
      <c r="I124" s="5">
        <v>2000</v>
      </c>
      <c r="J124" s="5">
        <f>(F124+I124)</f>
        <v>2000</v>
      </c>
    </row>
    <row r="125" spans="2:13" ht="0.75" customHeight="1" x14ac:dyDescent="0.3">
      <c r="B125" s="6"/>
      <c r="C125" s="6"/>
      <c r="D125" s="7"/>
      <c r="E125" s="4"/>
      <c r="F125" s="34"/>
      <c r="G125" s="34"/>
      <c r="H125" s="34"/>
      <c r="I125" s="34"/>
      <c r="J125" s="34"/>
    </row>
    <row r="126" spans="2:13" ht="18" customHeight="1" x14ac:dyDescent="0.3">
      <c r="B126" s="91"/>
      <c r="C126" s="91"/>
      <c r="D126" s="90"/>
      <c r="E126" s="99" t="s">
        <v>25</v>
      </c>
      <c r="F126" s="92">
        <f>(F120+F121+F122+F124)</f>
        <v>11509.91</v>
      </c>
      <c r="G126" s="92">
        <f>(G120+G121+G122+G124)</f>
        <v>96000</v>
      </c>
      <c r="H126" s="92">
        <f>(H120+H121+H122+H124)</f>
        <v>-18000</v>
      </c>
      <c r="I126" s="92">
        <f>(I120+I121+I122+I124)</f>
        <v>78000</v>
      </c>
      <c r="J126" s="92">
        <f>(F126+I126)</f>
        <v>89509.91</v>
      </c>
    </row>
    <row r="127" spans="2:13" ht="1.5" customHeight="1" x14ac:dyDescent="0.3">
      <c r="B127" s="3"/>
      <c r="C127" s="6"/>
      <c r="D127" s="4"/>
      <c r="E127" s="4"/>
      <c r="F127" s="5"/>
      <c r="G127" s="5"/>
      <c r="H127" s="5"/>
      <c r="I127" s="5"/>
      <c r="J127" s="5"/>
    </row>
    <row r="128" spans="2:13" ht="18.75" x14ac:dyDescent="0.3">
      <c r="B128" s="3"/>
      <c r="C128" s="6" t="s">
        <v>16</v>
      </c>
      <c r="D128" s="4"/>
      <c r="E128" s="8" t="s">
        <v>82</v>
      </c>
      <c r="F128" s="5"/>
      <c r="G128" s="5"/>
      <c r="H128" s="5"/>
      <c r="I128" s="5"/>
      <c r="J128" s="5"/>
    </row>
    <row r="129" spans="2:16" ht="18.75" x14ac:dyDescent="0.3">
      <c r="B129" s="6"/>
      <c r="C129" s="6"/>
      <c r="D129" s="7">
        <v>5</v>
      </c>
      <c r="E129" s="4" t="s">
        <v>83</v>
      </c>
      <c r="F129" s="5">
        <v>0</v>
      </c>
      <c r="G129" s="5">
        <v>35000</v>
      </c>
      <c r="H129" s="5">
        <f>(I129-G129)</f>
        <v>-12000</v>
      </c>
      <c r="I129" s="5">
        <v>23000</v>
      </c>
      <c r="J129" s="5">
        <f>(F129+I129)</f>
        <v>23000</v>
      </c>
    </row>
    <row r="130" spans="2:16" ht="18.75" x14ac:dyDescent="0.3">
      <c r="B130" s="6"/>
      <c r="C130" s="6"/>
      <c r="D130" s="7">
        <v>6</v>
      </c>
      <c r="E130" s="4" t="s">
        <v>84</v>
      </c>
      <c r="F130" s="5">
        <v>0</v>
      </c>
      <c r="G130" s="5">
        <v>3000</v>
      </c>
      <c r="H130" s="5">
        <f>(I130-G130)</f>
        <v>-2000</v>
      </c>
      <c r="I130" s="5">
        <v>1000</v>
      </c>
      <c r="J130" s="5">
        <f>(F130+I130)</f>
        <v>1000</v>
      </c>
      <c r="L130" s="154"/>
    </row>
    <row r="131" spans="2:16" ht="18.75" x14ac:dyDescent="0.3">
      <c r="B131" s="6"/>
      <c r="C131" s="6"/>
      <c r="D131" s="7">
        <v>7</v>
      </c>
      <c r="E131" s="4" t="s">
        <v>85</v>
      </c>
      <c r="F131" s="5">
        <v>0</v>
      </c>
      <c r="G131" s="41">
        <v>30000</v>
      </c>
      <c r="H131" s="5">
        <f>(I131-G131)</f>
        <v>0</v>
      </c>
      <c r="I131" s="41">
        <v>30000</v>
      </c>
      <c r="J131" s="5">
        <f>F131+I131</f>
        <v>30000</v>
      </c>
    </row>
    <row r="132" spans="2:16" ht="1.1499999999999999" customHeight="1" x14ac:dyDescent="0.3">
      <c r="B132" s="6"/>
      <c r="C132" s="6"/>
      <c r="D132" s="7"/>
      <c r="E132" s="4"/>
      <c r="F132" s="34"/>
      <c r="G132" s="34" t="s">
        <v>27</v>
      </c>
      <c r="H132" s="34"/>
      <c r="I132" s="34" t="s">
        <v>27</v>
      </c>
      <c r="J132" s="34"/>
    </row>
    <row r="133" spans="2:16" ht="18" customHeight="1" x14ac:dyDescent="0.3">
      <c r="B133" s="91"/>
      <c r="C133" s="91"/>
      <c r="D133" s="90"/>
      <c r="E133" s="99" t="s">
        <v>26</v>
      </c>
      <c r="F133" s="101">
        <f>(F129+F130+F131)</f>
        <v>0</v>
      </c>
      <c r="G133" s="101">
        <f>(G129+G130+G131)</f>
        <v>68000</v>
      </c>
      <c r="H133" s="101">
        <f>(H129+H130+H131)</f>
        <v>-14000</v>
      </c>
      <c r="I133" s="101">
        <f>(I129+I130+I131)</f>
        <v>54000</v>
      </c>
      <c r="J133" s="95">
        <f>(F133+I133)</f>
        <v>54000</v>
      </c>
    </row>
    <row r="134" spans="2:16" ht="1.9" customHeight="1" x14ac:dyDescent="0.3">
      <c r="B134" s="3"/>
      <c r="C134" s="3"/>
      <c r="D134" s="4"/>
      <c r="E134" s="4"/>
      <c r="F134" s="5"/>
      <c r="G134" s="5"/>
      <c r="H134" s="5"/>
      <c r="I134" s="5"/>
      <c r="J134" s="5"/>
    </row>
    <row r="135" spans="2:16" ht="18.75" x14ac:dyDescent="0.3">
      <c r="B135" s="3"/>
      <c r="C135" s="6" t="s">
        <v>21</v>
      </c>
      <c r="D135" s="4"/>
      <c r="E135" s="8" t="s">
        <v>86</v>
      </c>
      <c r="F135" s="5"/>
      <c r="G135" s="5"/>
      <c r="H135" s="5"/>
      <c r="I135" s="5"/>
      <c r="J135" s="5"/>
      <c r="K135" s="49"/>
      <c r="P135" s="49"/>
    </row>
    <row r="136" spans="2:16" ht="18.75" x14ac:dyDescent="0.3">
      <c r="B136" s="6"/>
      <c r="C136" s="6"/>
      <c r="D136" s="7">
        <v>8</v>
      </c>
      <c r="E136" s="4" t="s">
        <v>87</v>
      </c>
      <c r="F136" s="5">
        <v>0</v>
      </c>
      <c r="G136" s="5">
        <v>1000</v>
      </c>
      <c r="H136" s="5">
        <f>(I136-G136)</f>
        <v>-500</v>
      </c>
      <c r="I136" s="5">
        <v>500</v>
      </c>
      <c r="J136" s="5">
        <f>(F136+I136)</f>
        <v>500</v>
      </c>
    </row>
    <row r="137" spans="2:16" ht="18.75" x14ac:dyDescent="0.3">
      <c r="B137" s="6"/>
      <c r="C137" s="6"/>
      <c r="D137" s="7">
        <v>9</v>
      </c>
      <c r="E137" s="4" t="s">
        <v>88</v>
      </c>
      <c r="F137" s="5">
        <v>0</v>
      </c>
      <c r="G137" s="5">
        <v>2000</v>
      </c>
      <c r="H137" s="5">
        <f>(I137-G137)</f>
        <v>-1500</v>
      </c>
      <c r="I137" s="5">
        <v>500</v>
      </c>
      <c r="J137" s="5">
        <f>(F137+I137)</f>
        <v>500</v>
      </c>
    </row>
    <row r="138" spans="2:16" ht="0.75" customHeight="1" x14ac:dyDescent="0.3">
      <c r="B138" s="6"/>
      <c r="C138" s="6"/>
      <c r="D138" s="7"/>
      <c r="E138" s="4"/>
      <c r="F138" s="34"/>
      <c r="G138" s="34" t="s">
        <v>27</v>
      </c>
      <c r="H138" s="34"/>
      <c r="I138" s="34" t="s">
        <v>27</v>
      </c>
      <c r="J138" s="34"/>
    </row>
    <row r="139" spans="2:16" ht="18" customHeight="1" x14ac:dyDescent="0.3">
      <c r="B139" s="91"/>
      <c r="C139" s="91"/>
      <c r="D139" s="90"/>
      <c r="E139" s="99" t="s">
        <v>28</v>
      </c>
      <c r="F139" s="92">
        <f>(F136+F137)</f>
        <v>0</v>
      </c>
      <c r="G139" s="92">
        <f>(G136+G137)</f>
        <v>3000</v>
      </c>
      <c r="H139" s="92">
        <f>(H136+H137)</f>
        <v>-2000</v>
      </c>
      <c r="I139" s="92">
        <f>(I136+I137)</f>
        <v>1000</v>
      </c>
      <c r="J139" s="92">
        <f>(F139+I139)</f>
        <v>1000</v>
      </c>
    </row>
    <row r="140" spans="2:16" ht="1.5" customHeight="1" x14ac:dyDescent="0.3">
      <c r="B140" s="3"/>
      <c r="C140" s="3"/>
      <c r="D140" s="4"/>
      <c r="E140" s="4"/>
      <c r="F140" s="5"/>
      <c r="G140" s="5"/>
      <c r="H140" s="5"/>
      <c r="I140" s="5"/>
      <c r="J140" s="5"/>
    </row>
    <row r="141" spans="2:16" ht="17.25" customHeight="1" x14ac:dyDescent="0.3">
      <c r="B141" s="3"/>
      <c r="C141" s="6" t="s">
        <v>29</v>
      </c>
      <c r="D141" s="4"/>
      <c r="E141" s="8" t="s">
        <v>89</v>
      </c>
      <c r="F141" s="5"/>
      <c r="G141" s="5"/>
      <c r="H141" s="5"/>
      <c r="I141" s="5"/>
      <c r="J141" s="5"/>
    </row>
    <row r="142" spans="2:16" ht="17.25" customHeight="1" x14ac:dyDescent="0.3">
      <c r="B142" s="6"/>
      <c r="C142" s="6"/>
      <c r="D142" s="7">
        <v>10</v>
      </c>
      <c r="E142" s="4" t="s">
        <v>90</v>
      </c>
      <c r="F142" s="5">
        <v>0</v>
      </c>
      <c r="G142" s="43">
        <v>18000</v>
      </c>
      <c r="H142" s="5">
        <f t="shared" ref="H142:H147" si="3">(I142-G142)</f>
        <v>-3000</v>
      </c>
      <c r="I142" s="43">
        <v>15000</v>
      </c>
      <c r="J142" s="5">
        <f t="shared" ref="J142:J147" si="4">(F142+I142)</f>
        <v>15000</v>
      </c>
    </row>
    <row r="143" spans="2:16" ht="17.25" customHeight="1" x14ac:dyDescent="0.3">
      <c r="B143" s="6"/>
      <c r="C143" s="6"/>
      <c r="D143" s="7">
        <v>11</v>
      </c>
      <c r="E143" s="4" t="s">
        <v>91</v>
      </c>
      <c r="F143" s="5">
        <v>0</v>
      </c>
      <c r="G143" s="5">
        <v>12000</v>
      </c>
      <c r="H143" s="5">
        <f t="shared" si="3"/>
        <v>-5000</v>
      </c>
      <c r="I143" s="5">
        <v>7000</v>
      </c>
      <c r="J143" s="5">
        <f t="shared" si="4"/>
        <v>7000</v>
      </c>
      <c r="L143" s="154" t="s">
        <v>27</v>
      </c>
    </row>
    <row r="144" spans="2:16" ht="17.25" customHeight="1" x14ac:dyDescent="0.3">
      <c r="B144" s="6"/>
      <c r="C144" s="6"/>
      <c r="D144" s="7">
        <v>12</v>
      </c>
      <c r="E144" s="4" t="s">
        <v>92</v>
      </c>
      <c r="F144" s="5">
        <v>0</v>
      </c>
      <c r="G144" s="5">
        <v>6000</v>
      </c>
      <c r="H144" s="5">
        <f t="shared" si="3"/>
        <v>-4000</v>
      </c>
      <c r="I144" s="5">
        <v>2000</v>
      </c>
      <c r="J144" s="5">
        <f t="shared" si="4"/>
        <v>2000</v>
      </c>
      <c r="L144" s="155"/>
    </row>
    <row r="145" spans="2:12" ht="17.25" customHeight="1" x14ac:dyDescent="0.3">
      <c r="B145" s="6"/>
      <c r="C145" s="6"/>
      <c r="D145" s="7">
        <v>13</v>
      </c>
      <c r="E145" s="4" t="s">
        <v>173</v>
      </c>
      <c r="F145" s="5">
        <v>0</v>
      </c>
      <c r="G145" s="5">
        <v>4000</v>
      </c>
      <c r="H145" s="5">
        <f t="shared" si="3"/>
        <v>8000</v>
      </c>
      <c r="I145" s="5">
        <v>12000</v>
      </c>
      <c r="J145" s="5">
        <f t="shared" si="4"/>
        <v>12000</v>
      </c>
      <c r="L145" s="155"/>
    </row>
    <row r="146" spans="2:12" ht="17.25" customHeight="1" x14ac:dyDescent="0.3">
      <c r="B146" s="6"/>
      <c r="C146" s="6"/>
      <c r="D146" s="7">
        <v>14</v>
      </c>
      <c r="E146" s="4" t="s">
        <v>93</v>
      </c>
      <c r="F146" s="5">
        <v>0</v>
      </c>
      <c r="G146" s="5">
        <v>3000</v>
      </c>
      <c r="H146" s="5">
        <f t="shared" si="3"/>
        <v>-1500</v>
      </c>
      <c r="I146" s="5">
        <v>1500</v>
      </c>
      <c r="J146" s="5">
        <f t="shared" si="4"/>
        <v>1500</v>
      </c>
      <c r="L146" s="155"/>
    </row>
    <row r="147" spans="2:12" ht="17.25" customHeight="1" x14ac:dyDescent="0.3">
      <c r="B147" s="6"/>
      <c r="C147" s="6"/>
      <c r="D147" s="7">
        <v>15</v>
      </c>
      <c r="E147" s="4" t="s">
        <v>94</v>
      </c>
      <c r="F147" s="34">
        <v>802</v>
      </c>
      <c r="G147" s="34">
        <v>15000</v>
      </c>
      <c r="H147" s="34">
        <f t="shared" si="3"/>
        <v>-4500</v>
      </c>
      <c r="I147" s="34">
        <v>10500</v>
      </c>
      <c r="J147" s="34">
        <f t="shared" si="4"/>
        <v>11302</v>
      </c>
      <c r="L147" s="154" t="s">
        <v>27</v>
      </c>
    </row>
    <row r="148" spans="2:12" ht="0.75" customHeight="1" x14ac:dyDescent="0.3">
      <c r="B148" s="6"/>
      <c r="C148" s="6"/>
      <c r="D148" s="7"/>
      <c r="E148" s="4"/>
      <c r="F148" s="5"/>
      <c r="G148" s="5"/>
      <c r="H148" s="5"/>
      <c r="I148" s="5"/>
      <c r="J148" s="5"/>
      <c r="L148" s="155"/>
    </row>
    <row r="149" spans="2:12" ht="18" customHeight="1" x14ac:dyDescent="0.3">
      <c r="B149" s="91"/>
      <c r="C149" s="91"/>
      <c r="D149" s="90"/>
      <c r="E149" s="99" t="s">
        <v>32</v>
      </c>
      <c r="F149" s="92">
        <f>(F142+F143+F144+F145+F146+F147)</f>
        <v>802</v>
      </c>
      <c r="G149" s="92">
        <f>(G142+G143+G144+G145+G146+G147)</f>
        <v>58000</v>
      </c>
      <c r="H149" s="92">
        <f>(H142+H143+H144+H145+H146+H147)</f>
        <v>-10000</v>
      </c>
      <c r="I149" s="92">
        <f>(I142+I143+I144+I145+I146+I147)</f>
        <v>48000</v>
      </c>
      <c r="J149" s="92">
        <f>(F149+I149)</f>
        <v>48802</v>
      </c>
      <c r="L149" s="155"/>
    </row>
    <row r="150" spans="2:12" ht="1.5" customHeight="1" x14ac:dyDescent="0.3">
      <c r="B150" s="3"/>
      <c r="C150" s="3"/>
      <c r="D150" s="4"/>
      <c r="E150" s="4"/>
      <c r="F150" s="5"/>
      <c r="G150" s="5"/>
      <c r="H150" s="5"/>
      <c r="I150" s="5"/>
      <c r="J150" s="5"/>
      <c r="L150" s="155"/>
    </row>
    <row r="151" spans="2:12" ht="18.75" x14ac:dyDescent="0.3">
      <c r="B151" s="3"/>
      <c r="C151" s="6" t="s">
        <v>42</v>
      </c>
      <c r="D151" s="4"/>
      <c r="E151" s="8" t="s">
        <v>95</v>
      </c>
      <c r="F151" s="5"/>
      <c r="G151" s="5"/>
      <c r="H151" s="5"/>
      <c r="I151" s="5"/>
      <c r="J151" s="5"/>
      <c r="L151" s="155"/>
    </row>
    <row r="152" spans="2:12" ht="17.25" customHeight="1" x14ac:dyDescent="0.3">
      <c r="B152" s="6"/>
      <c r="C152" s="6"/>
      <c r="D152" s="7">
        <v>16</v>
      </c>
      <c r="E152" s="4" t="s">
        <v>96</v>
      </c>
      <c r="F152" s="5">
        <v>0</v>
      </c>
      <c r="G152" s="5">
        <v>9000</v>
      </c>
      <c r="H152" s="5">
        <f>(I152-G152)</f>
        <v>-2500</v>
      </c>
      <c r="I152" s="5">
        <v>6500</v>
      </c>
      <c r="J152" s="5">
        <f>(F152+I152)</f>
        <v>6500</v>
      </c>
      <c r="L152" s="154" t="s">
        <v>27</v>
      </c>
    </row>
    <row r="153" spans="2:12" ht="17.25" customHeight="1" x14ac:dyDescent="0.3">
      <c r="B153" s="6"/>
      <c r="C153" s="6"/>
      <c r="D153" s="7">
        <v>17</v>
      </c>
      <c r="E153" s="4" t="s">
        <v>97</v>
      </c>
      <c r="F153" s="5">
        <v>91.38</v>
      </c>
      <c r="G153" s="5">
        <v>30000</v>
      </c>
      <c r="H153" s="5">
        <f>(I153-G153)</f>
        <v>-2000</v>
      </c>
      <c r="I153" s="5">
        <v>28000</v>
      </c>
      <c r="J153" s="5">
        <f>(F153+I153)</f>
        <v>28091.38</v>
      </c>
      <c r="L153" s="154" t="s">
        <v>27</v>
      </c>
    </row>
    <row r="154" spans="2:12" ht="17.25" customHeight="1" x14ac:dyDescent="0.3">
      <c r="B154" s="6"/>
      <c r="C154" s="6"/>
      <c r="D154" s="7">
        <v>18</v>
      </c>
      <c r="E154" s="4" t="s">
        <v>157</v>
      </c>
      <c r="F154" s="43">
        <v>78.08</v>
      </c>
      <c r="G154" s="43">
        <v>22000</v>
      </c>
      <c r="H154" s="43">
        <f>(I154-G154)</f>
        <v>-2000</v>
      </c>
      <c r="I154" s="43">
        <v>20000</v>
      </c>
      <c r="J154" s="43">
        <f>(F154+I154)</f>
        <v>20078.080000000002</v>
      </c>
      <c r="L154" s="155"/>
    </row>
    <row r="155" spans="2:12" ht="17.25" customHeight="1" x14ac:dyDescent="0.3">
      <c r="B155" s="6"/>
      <c r="C155" s="6"/>
      <c r="D155" s="7">
        <v>19</v>
      </c>
      <c r="E155" s="4" t="s">
        <v>98</v>
      </c>
      <c r="F155" s="43">
        <v>369.5</v>
      </c>
      <c r="G155" s="43">
        <v>10000</v>
      </c>
      <c r="H155" s="43">
        <f>(I155-G155)</f>
        <v>-3000</v>
      </c>
      <c r="I155" s="43">
        <v>7000</v>
      </c>
      <c r="J155" s="43">
        <f>(F155+I155)</f>
        <v>7369.5</v>
      </c>
      <c r="L155" s="155"/>
    </row>
    <row r="156" spans="2:12" ht="17.25" customHeight="1" x14ac:dyDescent="0.3">
      <c r="B156" s="6"/>
      <c r="C156" s="6"/>
      <c r="D156" s="7">
        <v>20</v>
      </c>
      <c r="E156" s="4" t="s">
        <v>99</v>
      </c>
      <c r="F156" s="55">
        <v>0</v>
      </c>
      <c r="G156" s="55">
        <v>5000</v>
      </c>
      <c r="H156" s="55">
        <f>(I156-G156)</f>
        <v>0</v>
      </c>
      <c r="I156" s="55">
        <v>5000</v>
      </c>
      <c r="J156" s="55">
        <f>(F156)</f>
        <v>0</v>
      </c>
      <c r="L156" s="154" t="s">
        <v>27</v>
      </c>
    </row>
    <row r="157" spans="2:12" ht="0.75" customHeight="1" x14ac:dyDescent="0.3">
      <c r="B157" s="6"/>
      <c r="C157" s="6"/>
      <c r="D157" s="7"/>
      <c r="E157" s="4"/>
      <c r="F157" s="43"/>
      <c r="G157" s="43"/>
      <c r="H157" s="43"/>
      <c r="I157" s="43"/>
      <c r="J157" s="43"/>
    </row>
    <row r="158" spans="2:12" ht="18" customHeight="1" x14ac:dyDescent="0.3">
      <c r="B158" s="102"/>
      <c r="C158" s="102"/>
      <c r="D158" s="103"/>
      <c r="E158" s="104" t="s">
        <v>43</v>
      </c>
      <c r="F158" s="94">
        <f>(F152+F153+F154+F155+F156)</f>
        <v>538.96</v>
      </c>
      <c r="G158" s="94">
        <f>(G152+G153+G154+G155+G156)</f>
        <v>76000</v>
      </c>
      <c r="H158" s="94">
        <f>(H152+H153+H154+H155+H156)</f>
        <v>-9500</v>
      </c>
      <c r="I158" s="94">
        <f>(I152+I153+I154+I155+I156)</f>
        <v>66500</v>
      </c>
      <c r="J158" s="94">
        <f>(F158+I158)</f>
        <v>67038.960000000006</v>
      </c>
    </row>
    <row r="159" spans="2:12" ht="18.75" x14ac:dyDescent="0.3">
      <c r="B159" s="57"/>
      <c r="C159" s="57"/>
      <c r="D159" s="57"/>
      <c r="E159" s="58" t="s">
        <v>35</v>
      </c>
      <c r="F159" s="59">
        <f>(F126+F139+F149+F158)</f>
        <v>12850.869999999999</v>
      </c>
      <c r="G159" s="59">
        <f>(G126+G133+G139+G149+G158)</f>
        <v>301000</v>
      </c>
      <c r="H159" s="59">
        <f>(H126+H133+H139+H149+H158)</f>
        <v>-53500</v>
      </c>
      <c r="I159" s="59">
        <f>(I126+I133+I139+I149+I158)</f>
        <v>247500</v>
      </c>
      <c r="J159" s="66">
        <f>(F159+I159)</f>
        <v>260350.87</v>
      </c>
    </row>
    <row r="160" spans="2:12" ht="1.5" customHeight="1" thickBot="1" x14ac:dyDescent="0.25">
      <c r="B160" s="60"/>
      <c r="C160" s="60"/>
      <c r="D160" s="60"/>
      <c r="E160" s="61"/>
      <c r="F160" s="62"/>
      <c r="G160" s="63"/>
      <c r="H160" s="63"/>
      <c r="I160" s="63"/>
      <c r="J160" s="64"/>
    </row>
    <row r="161" spans="2:12" ht="13.5" thickTop="1" x14ac:dyDescent="0.2">
      <c r="F161" s="49"/>
    </row>
    <row r="164" spans="2:12" ht="1.1499999999999999" customHeight="1" x14ac:dyDescent="0.2"/>
    <row r="166" spans="2:12" ht="19.899999999999999" customHeight="1" x14ac:dyDescent="0.2">
      <c r="E166" s="49"/>
    </row>
    <row r="167" spans="2:12" ht="1.1499999999999999" customHeight="1" x14ac:dyDescent="0.2">
      <c r="E167" s="49"/>
    </row>
    <row r="168" spans="2:12" ht="31.5" customHeight="1" x14ac:dyDescent="0.2">
      <c r="B168" s="189"/>
      <c r="C168" s="189"/>
    </row>
    <row r="169" spans="2:12" ht="26.25" x14ac:dyDescent="0.4">
      <c r="B169" s="52" t="s">
        <v>192</v>
      </c>
      <c r="C169" s="52"/>
      <c r="D169" s="52"/>
      <c r="E169" s="52"/>
      <c r="F169" s="52"/>
      <c r="G169" s="52"/>
      <c r="H169" s="53"/>
      <c r="I169" s="53"/>
      <c r="J169" s="54" t="s">
        <v>27</v>
      </c>
      <c r="K169" s="54"/>
      <c r="L169" s="40">
        <v>4</v>
      </c>
    </row>
    <row r="170" spans="2:12" ht="3" customHeight="1" x14ac:dyDescent="0.2"/>
    <row r="171" spans="2:12" ht="18.95" customHeight="1" x14ac:dyDescent="0.2">
      <c r="B171" s="12"/>
      <c r="C171" s="13"/>
      <c r="D171" s="13" t="s">
        <v>73</v>
      </c>
      <c r="E171" s="65"/>
      <c r="F171" s="15" t="s">
        <v>7</v>
      </c>
      <c r="G171" s="16" t="s">
        <v>8</v>
      </c>
      <c r="H171" s="17" t="s">
        <v>189</v>
      </c>
      <c r="I171" s="18"/>
      <c r="J171" s="19"/>
    </row>
    <row r="172" spans="2:12" ht="17.25" customHeight="1" x14ac:dyDescent="0.3">
      <c r="B172" s="20"/>
      <c r="C172" s="21"/>
      <c r="D172" s="22"/>
      <c r="E172" s="22"/>
      <c r="F172" s="22" t="s">
        <v>74</v>
      </c>
      <c r="G172" s="22" t="s">
        <v>5</v>
      </c>
      <c r="H172" s="22" t="s">
        <v>9</v>
      </c>
      <c r="I172" s="23" t="s">
        <v>10</v>
      </c>
      <c r="J172" s="23" t="s">
        <v>11</v>
      </c>
    </row>
    <row r="173" spans="2:12" ht="17.25" customHeight="1" x14ac:dyDescent="0.3">
      <c r="B173" s="20" t="s">
        <v>0</v>
      </c>
      <c r="C173" s="20" t="s">
        <v>1</v>
      </c>
      <c r="D173" s="23" t="s">
        <v>2</v>
      </c>
      <c r="E173" s="23" t="s">
        <v>36</v>
      </c>
      <c r="F173" s="23" t="s">
        <v>4</v>
      </c>
      <c r="G173" s="23" t="s">
        <v>195</v>
      </c>
      <c r="H173" s="24"/>
      <c r="I173" s="23" t="s">
        <v>190</v>
      </c>
      <c r="J173" s="23" t="s">
        <v>12</v>
      </c>
    </row>
    <row r="174" spans="2:12" ht="17.25" customHeight="1" x14ac:dyDescent="0.3">
      <c r="B174" s="25"/>
      <c r="C174" s="25"/>
      <c r="D174" s="26"/>
      <c r="E174" s="26"/>
      <c r="F174" s="27" t="s">
        <v>194</v>
      </c>
      <c r="G174" s="27" t="s">
        <v>27</v>
      </c>
      <c r="H174" s="26"/>
      <c r="I174" s="26"/>
      <c r="J174" s="27" t="s">
        <v>190</v>
      </c>
    </row>
    <row r="175" spans="2:12" ht="18" customHeight="1" x14ac:dyDescent="0.3">
      <c r="B175" s="45"/>
      <c r="C175" s="45"/>
      <c r="D175" s="46"/>
      <c r="E175" s="46"/>
      <c r="F175" s="159">
        <v>1</v>
      </c>
      <c r="G175" s="159">
        <v>2</v>
      </c>
      <c r="H175" s="159" t="s">
        <v>13</v>
      </c>
      <c r="I175" s="159">
        <v>4</v>
      </c>
      <c r="J175" s="159">
        <v>5</v>
      </c>
    </row>
    <row r="176" spans="2:12" ht="18.75" customHeight="1" x14ac:dyDescent="0.3">
      <c r="B176" s="3"/>
      <c r="C176" s="4"/>
      <c r="D176" s="4"/>
      <c r="E176" s="8" t="s">
        <v>40</v>
      </c>
      <c r="F176" s="43">
        <f>F159</f>
        <v>12850.869999999999</v>
      </c>
      <c r="G176" s="43">
        <f>G159</f>
        <v>301000</v>
      </c>
      <c r="H176" s="43">
        <f>(I176-G176)</f>
        <v>-53500</v>
      </c>
      <c r="I176" s="43">
        <f>I159</f>
        <v>247500</v>
      </c>
      <c r="J176" s="43">
        <f>(F176+I176)</f>
        <v>260350.87</v>
      </c>
    </row>
    <row r="177" spans="2:12" ht="17.25" customHeight="1" x14ac:dyDescent="0.3">
      <c r="B177" s="3"/>
      <c r="C177" s="6" t="s">
        <v>44</v>
      </c>
      <c r="D177" s="4"/>
      <c r="E177" s="8" t="s">
        <v>100</v>
      </c>
      <c r="F177" s="43"/>
      <c r="G177" s="43"/>
      <c r="H177" s="43"/>
      <c r="I177" s="43"/>
      <c r="J177" s="43"/>
    </row>
    <row r="178" spans="2:12" ht="18.75" x14ac:dyDescent="0.3">
      <c r="B178" s="6"/>
      <c r="C178" s="6"/>
      <c r="D178" s="7">
        <v>21</v>
      </c>
      <c r="E178" s="4" t="s">
        <v>178</v>
      </c>
      <c r="F178" s="43">
        <v>0</v>
      </c>
      <c r="G178" s="43">
        <v>117000</v>
      </c>
      <c r="H178" s="43">
        <f t="shared" ref="H178:H185" si="5">(I178-G178)</f>
        <v>-11000</v>
      </c>
      <c r="I178" s="43">
        <v>106000</v>
      </c>
      <c r="J178" s="43">
        <f t="shared" ref="J178:J185" si="6">(F178+I178)</f>
        <v>106000</v>
      </c>
    </row>
    <row r="179" spans="2:12" ht="18.75" x14ac:dyDescent="0.3">
      <c r="B179" s="6"/>
      <c r="C179" s="6"/>
      <c r="D179" s="7">
        <v>22</v>
      </c>
      <c r="E179" s="4" t="s">
        <v>196</v>
      </c>
      <c r="F179" s="43">
        <v>0</v>
      </c>
      <c r="G179" s="43">
        <v>27000</v>
      </c>
      <c r="H179" s="43">
        <f t="shared" si="5"/>
        <v>-19500</v>
      </c>
      <c r="I179" s="43">
        <v>7500</v>
      </c>
      <c r="J179" s="43">
        <f t="shared" si="6"/>
        <v>7500</v>
      </c>
    </row>
    <row r="180" spans="2:12" ht="18.75" x14ac:dyDescent="0.3">
      <c r="B180" s="6"/>
      <c r="C180" s="6"/>
      <c r="D180" s="7">
        <v>23</v>
      </c>
      <c r="E180" s="4" t="s">
        <v>175</v>
      </c>
      <c r="F180" s="43">
        <v>0</v>
      </c>
      <c r="G180" s="43">
        <v>8000</v>
      </c>
      <c r="H180" s="43">
        <f t="shared" si="5"/>
        <v>-1500</v>
      </c>
      <c r="I180" s="43">
        <v>6500</v>
      </c>
      <c r="J180" s="43">
        <f t="shared" si="6"/>
        <v>6500</v>
      </c>
      <c r="L180" s="154" t="s">
        <v>27</v>
      </c>
    </row>
    <row r="181" spans="2:12" ht="18.75" x14ac:dyDescent="0.3">
      <c r="B181" s="6"/>
      <c r="C181" s="6"/>
      <c r="D181" s="7">
        <v>24</v>
      </c>
      <c r="E181" s="4" t="s">
        <v>193</v>
      </c>
      <c r="F181" s="43">
        <v>0</v>
      </c>
      <c r="G181" s="43">
        <v>0</v>
      </c>
      <c r="H181" s="43">
        <f t="shared" si="5"/>
        <v>20000</v>
      </c>
      <c r="I181" s="43">
        <v>20000</v>
      </c>
      <c r="J181" s="43">
        <f>(F181+I181)</f>
        <v>20000</v>
      </c>
    </row>
    <row r="182" spans="2:12" ht="18.75" x14ac:dyDescent="0.3">
      <c r="B182" s="6"/>
      <c r="C182" s="6"/>
      <c r="D182" s="7">
        <v>25</v>
      </c>
      <c r="E182" s="4" t="s">
        <v>101</v>
      </c>
      <c r="F182" s="43">
        <v>0</v>
      </c>
      <c r="G182" s="43">
        <v>52000</v>
      </c>
      <c r="H182" s="43">
        <f t="shared" si="5"/>
        <v>-2000</v>
      </c>
      <c r="I182" s="43">
        <v>50000</v>
      </c>
      <c r="J182" s="43">
        <f t="shared" si="6"/>
        <v>50000</v>
      </c>
    </row>
    <row r="183" spans="2:12" ht="18.75" x14ac:dyDescent="0.3">
      <c r="B183" s="6"/>
      <c r="C183" s="6"/>
      <c r="D183" s="7">
        <v>26</v>
      </c>
      <c r="E183" s="4" t="s">
        <v>102</v>
      </c>
      <c r="F183" s="43">
        <v>0</v>
      </c>
      <c r="G183" s="43">
        <v>7000</v>
      </c>
      <c r="H183" s="43">
        <f t="shared" si="5"/>
        <v>-2000</v>
      </c>
      <c r="I183" s="43">
        <v>5000</v>
      </c>
      <c r="J183" s="43">
        <f t="shared" si="6"/>
        <v>5000</v>
      </c>
      <c r="L183" s="154" t="s">
        <v>27</v>
      </c>
    </row>
    <row r="184" spans="2:12" ht="18.75" x14ac:dyDescent="0.3">
      <c r="B184" s="6"/>
      <c r="C184" s="6"/>
      <c r="D184" s="7">
        <v>27</v>
      </c>
      <c r="E184" s="4" t="s">
        <v>103</v>
      </c>
      <c r="F184" s="43">
        <v>338.27</v>
      </c>
      <c r="G184" s="43">
        <v>11000</v>
      </c>
      <c r="H184" s="43">
        <f t="shared" si="5"/>
        <v>4500</v>
      </c>
      <c r="I184" s="43">
        <v>15500</v>
      </c>
      <c r="J184" s="43">
        <f t="shared" si="6"/>
        <v>15838.27</v>
      </c>
    </row>
    <row r="185" spans="2:12" ht="18.75" x14ac:dyDescent="0.3">
      <c r="B185" s="6"/>
      <c r="C185" s="6"/>
      <c r="D185" s="7">
        <v>28</v>
      </c>
      <c r="E185" s="4" t="s">
        <v>104</v>
      </c>
      <c r="F185" s="55">
        <v>0</v>
      </c>
      <c r="G185" s="55">
        <v>8000</v>
      </c>
      <c r="H185" s="55">
        <f t="shared" si="5"/>
        <v>-3500</v>
      </c>
      <c r="I185" s="55">
        <v>4500</v>
      </c>
      <c r="J185" s="55">
        <f t="shared" si="6"/>
        <v>4500</v>
      </c>
    </row>
    <row r="186" spans="2:12" ht="0.75" customHeight="1" x14ac:dyDescent="0.3">
      <c r="B186" s="6"/>
      <c r="C186" s="6"/>
      <c r="D186" s="7"/>
      <c r="E186" s="4"/>
      <c r="F186" s="67"/>
      <c r="G186" s="67"/>
      <c r="H186" s="67"/>
      <c r="I186" s="67"/>
      <c r="J186" s="67"/>
    </row>
    <row r="187" spans="2:12" ht="18" customHeight="1" x14ac:dyDescent="0.3">
      <c r="B187" s="91"/>
      <c r="C187" s="91"/>
      <c r="D187" s="91"/>
      <c r="E187" s="99" t="s">
        <v>49</v>
      </c>
      <c r="F187" s="101">
        <f>(F178+F179+F180+F181+F182+F183+F184+F185)</f>
        <v>338.27</v>
      </c>
      <c r="G187" s="101">
        <f>(G178+G179+G180+G181+G182+G183+G184+G185)</f>
        <v>230000</v>
      </c>
      <c r="H187" s="101">
        <f>(H178+H179+H180+H181+H182+H183+H184+H185)</f>
        <v>-15000</v>
      </c>
      <c r="I187" s="101">
        <f>(I178+I179+I180+I181+I182+I183+I184+I185)</f>
        <v>215000</v>
      </c>
      <c r="J187" s="101">
        <f>(F187+I187)</f>
        <v>215338.27</v>
      </c>
      <c r="K187" s="69"/>
    </row>
    <row r="188" spans="2:12" ht="1.5" customHeight="1" x14ac:dyDescent="0.3">
      <c r="B188" s="3"/>
      <c r="C188" s="4"/>
      <c r="D188" s="4"/>
      <c r="E188" s="4"/>
      <c r="F188" s="67"/>
      <c r="G188" s="67"/>
      <c r="H188" s="67"/>
      <c r="I188" s="67"/>
      <c r="J188" s="67"/>
    </row>
    <row r="189" spans="2:12" ht="17.25" customHeight="1" x14ac:dyDescent="0.3">
      <c r="B189" s="3"/>
      <c r="C189" s="6" t="s">
        <v>50</v>
      </c>
      <c r="D189" s="4"/>
      <c r="E189" s="8" t="s">
        <v>183</v>
      </c>
      <c r="F189" s="5"/>
      <c r="G189" s="5"/>
      <c r="H189" s="5"/>
      <c r="I189" s="5"/>
      <c r="J189" s="5"/>
    </row>
    <row r="190" spans="2:12" ht="17.25" customHeight="1" x14ac:dyDescent="0.3">
      <c r="B190" s="3"/>
      <c r="C190" s="3"/>
      <c r="D190" s="7">
        <v>29</v>
      </c>
      <c r="E190" s="4" t="s">
        <v>184</v>
      </c>
      <c r="F190" s="55">
        <v>8586.39</v>
      </c>
      <c r="G190" s="55">
        <v>45000</v>
      </c>
      <c r="H190" s="55">
        <f>(I190-G190)</f>
        <v>-15000</v>
      </c>
      <c r="I190" s="55">
        <v>30000</v>
      </c>
      <c r="J190" s="55">
        <f>(F190+I190)</f>
        <v>38586.39</v>
      </c>
      <c r="L190" s="154" t="s">
        <v>27</v>
      </c>
    </row>
    <row r="191" spans="2:12" ht="17.25" customHeight="1" x14ac:dyDescent="0.3">
      <c r="B191" s="99"/>
      <c r="C191" s="99"/>
      <c r="D191" s="93"/>
      <c r="E191" s="99" t="s">
        <v>52</v>
      </c>
      <c r="F191" s="101">
        <f>(F190)</f>
        <v>8586.39</v>
      </c>
      <c r="G191" s="101">
        <f>(G190)</f>
        <v>45000</v>
      </c>
      <c r="H191" s="101">
        <f>(H190)</f>
        <v>-15000</v>
      </c>
      <c r="I191" s="101">
        <f>(I190)</f>
        <v>30000</v>
      </c>
      <c r="J191" s="95">
        <f>(F191+I191)</f>
        <v>38586.39</v>
      </c>
    </row>
    <row r="192" spans="2:12" ht="1.5" customHeight="1" x14ac:dyDescent="0.3">
      <c r="B192" s="3"/>
      <c r="C192" s="3"/>
      <c r="D192" s="4"/>
      <c r="E192" s="4"/>
      <c r="F192" s="5"/>
      <c r="G192" s="5"/>
      <c r="H192" s="5"/>
      <c r="I192" s="5"/>
      <c r="J192" s="5"/>
    </row>
    <row r="193" spans="2:12" ht="17.25" customHeight="1" x14ac:dyDescent="0.3">
      <c r="B193" s="3"/>
      <c r="C193" s="6" t="s">
        <v>55</v>
      </c>
      <c r="D193" s="4"/>
      <c r="E193" s="8" t="s">
        <v>105</v>
      </c>
      <c r="F193" s="43"/>
      <c r="G193" s="43"/>
      <c r="H193" s="43"/>
      <c r="I193" s="43"/>
      <c r="J193" s="43"/>
    </row>
    <row r="194" spans="2:12" ht="17.25" customHeight="1" x14ac:dyDescent="0.3">
      <c r="B194" s="6"/>
      <c r="C194" s="6"/>
      <c r="D194" s="7">
        <v>30</v>
      </c>
      <c r="E194" s="4" t="s">
        <v>176</v>
      </c>
      <c r="F194" s="43">
        <v>0</v>
      </c>
      <c r="G194" s="43">
        <v>25000</v>
      </c>
      <c r="H194" s="43">
        <f>(I194-G194)</f>
        <v>0</v>
      </c>
      <c r="I194" s="43">
        <v>25000</v>
      </c>
      <c r="J194" s="43">
        <f>(F194+I194)</f>
        <v>25000</v>
      </c>
      <c r="K194" s="70" t="s">
        <v>27</v>
      </c>
      <c r="L194" s="154" t="s">
        <v>27</v>
      </c>
    </row>
    <row r="195" spans="2:12" ht="17.25" customHeight="1" x14ac:dyDescent="0.3">
      <c r="B195" s="6"/>
      <c r="C195" s="6"/>
      <c r="D195" s="7">
        <v>31</v>
      </c>
      <c r="E195" s="4" t="s">
        <v>106</v>
      </c>
      <c r="F195" s="43">
        <v>0</v>
      </c>
      <c r="G195" s="43">
        <v>10000</v>
      </c>
      <c r="H195" s="43">
        <f>(I195-G195)</f>
        <v>-1500</v>
      </c>
      <c r="I195" s="43">
        <v>8500</v>
      </c>
      <c r="J195" s="43">
        <f>(F195+I195)</f>
        <v>8500</v>
      </c>
      <c r="K195" s="70"/>
    </row>
    <row r="196" spans="2:12" ht="17.25" customHeight="1" x14ac:dyDescent="0.3">
      <c r="B196" s="6"/>
      <c r="C196" s="6"/>
      <c r="D196" s="7">
        <v>32</v>
      </c>
      <c r="E196" s="42" t="s">
        <v>161</v>
      </c>
      <c r="F196" s="43">
        <v>5535.47</v>
      </c>
      <c r="G196" s="43">
        <v>15000</v>
      </c>
      <c r="H196" s="43">
        <f>(I196-G196)</f>
        <v>-2500</v>
      </c>
      <c r="I196" s="43">
        <v>12500</v>
      </c>
      <c r="J196" s="43">
        <f>(F196+I196)</f>
        <v>18035.47</v>
      </c>
      <c r="K196" s="70"/>
      <c r="L196" s="154" t="s">
        <v>27</v>
      </c>
    </row>
    <row r="197" spans="2:12" ht="17.25" customHeight="1" x14ac:dyDescent="0.3">
      <c r="B197" s="6"/>
      <c r="C197" s="6"/>
      <c r="D197" s="7">
        <v>33</v>
      </c>
      <c r="E197" s="4" t="s">
        <v>84</v>
      </c>
      <c r="F197" s="55">
        <v>0</v>
      </c>
      <c r="G197" s="55">
        <v>2000</v>
      </c>
      <c r="H197" s="55">
        <f>(I197-G197)</f>
        <v>-1000</v>
      </c>
      <c r="I197" s="55">
        <v>1000</v>
      </c>
      <c r="J197" s="55">
        <f>(F197+I197)</f>
        <v>1000</v>
      </c>
    </row>
    <row r="198" spans="2:12" ht="0.75" customHeight="1" x14ac:dyDescent="0.3">
      <c r="B198" s="6"/>
      <c r="C198" s="6"/>
      <c r="D198" s="7"/>
      <c r="E198" s="4"/>
      <c r="F198" s="67"/>
      <c r="G198" s="67"/>
      <c r="H198" s="67"/>
      <c r="I198" s="67"/>
      <c r="J198" s="67"/>
    </row>
    <row r="199" spans="2:12" ht="18" customHeight="1" x14ac:dyDescent="0.3">
      <c r="B199" s="91"/>
      <c r="C199" s="91"/>
      <c r="D199" s="90"/>
      <c r="E199" s="99" t="s">
        <v>63</v>
      </c>
      <c r="F199" s="92">
        <f>(F194+F195+F196+F197)</f>
        <v>5535.47</v>
      </c>
      <c r="G199" s="92">
        <f>(G194+G195+G196+G197)</f>
        <v>52000</v>
      </c>
      <c r="H199" s="92">
        <f>(H194+H195+H196+H197)</f>
        <v>-5000</v>
      </c>
      <c r="I199" s="92">
        <f>(I194+I195+I196+I197)</f>
        <v>47000</v>
      </c>
      <c r="J199" s="92">
        <f>(F199+I199)</f>
        <v>52535.47</v>
      </c>
    </row>
    <row r="200" spans="2:12" ht="1.5" customHeight="1" x14ac:dyDescent="0.3">
      <c r="B200" s="3"/>
      <c r="C200" s="4"/>
      <c r="D200" s="4"/>
      <c r="E200" s="4"/>
      <c r="F200" s="67"/>
      <c r="G200" s="67"/>
      <c r="H200" s="67"/>
      <c r="I200" s="67"/>
      <c r="J200" s="67"/>
    </row>
    <row r="201" spans="2:12" ht="17.25" customHeight="1" x14ac:dyDescent="0.3">
      <c r="B201" s="3"/>
      <c r="C201" s="6" t="s">
        <v>68</v>
      </c>
      <c r="D201" s="4"/>
      <c r="E201" s="8" t="s">
        <v>107</v>
      </c>
      <c r="F201" s="43"/>
      <c r="G201" s="43"/>
      <c r="H201" s="43"/>
      <c r="I201" s="43"/>
      <c r="J201" s="43"/>
    </row>
    <row r="202" spans="2:12" ht="17.25" customHeight="1" x14ac:dyDescent="0.3">
      <c r="B202" s="6"/>
      <c r="C202" s="6"/>
      <c r="D202" s="7">
        <v>34</v>
      </c>
      <c r="E202" s="4" t="s">
        <v>108</v>
      </c>
      <c r="F202" s="43">
        <v>0</v>
      </c>
      <c r="G202" s="43">
        <v>30000</v>
      </c>
      <c r="H202" s="43">
        <f t="shared" ref="H202:H211" si="7">(I202-G202)</f>
        <v>-16500</v>
      </c>
      <c r="I202" s="43">
        <v>13500</v>
      </c>
      <c r="J202" s="43">
        <f t="shared" ref="J202:J211" si="8">(F202+I202)</f>
        <v>13500</v>
      </c>
    </row>
    <row r="203" spans="2:12" ht="17.25" customHeight="1" x14ac:dyDescent="0.3">
      <c r="B203" s="6"/>
      <c r="C203" s="6"/>
      <c r="D203" s="7">
        <v>35</v>
      </c>
      <c r="E203" s="4" t="s">
        <v>109</v>
      </c>
      <c r="F203" s="43">
        <v>0</v>
      </c>
      <c r="G203" s="43">
        <v>8000</v>
      </c>
      <c r="H203" s="43">
        <f t="shared" si="7"/>
        <v>1000</v>
      </c>
      <c r="I203" s="43">
        <v>9000</v>
      </c>
      <c r="J203" s="43">
        <f t="shared" si="8"/>
        <v>9000</v>
      </c>
    </row>
    <row r="204" spans="2:12" ht="17.25" customHeight="1" x14ac:dyDescent="0.3">
      <c r="B204" s="6"/>
      <c r="C204" s="6"/>
      <c r="D204" s="7">
        <v>36</v>
      </c>
      <c r="E204" s="4" t="s">
        <v>110</v>
      </c>
      <c r="F204" s="43">
        <v>0</v>
      </c>
      <c r="G204" s="43">
        <v>2000</v>
      </c>
      <c r="H204" s="43">
        <f t="shared" si="7"/>
        <v>-500</v>
      </c>
      <c r="I204" s="43">
        <v>1500</v>
      </c>
      <c r="J204" s="43">
        <f t="shared" si="8"/>
        <v>1500</v>
      </c>
    </row>
    <row r="205" spans="2:12" ht="17.25" customHeight="1" x14ac:dyDescent="0.3">
      <c r="B205" s="6"/>
      <c r="C205" s="6"/>
      <c r="D205" s="7">
        <v>37</v>
      </c>
      <c r="E205" s="42" t="s">
        <v>111</v>
      </c>
      <c r="F205" s="43">
        <v>40.659999999999997</v>
      </c>
      <c r="G205" s="43">
        <v>2000</v>
      </c>
      <c r="H205" s="43">
        <f t="shared" si="7"/>
        <v>-500</v>
      </c>
      <c r="I205" s="43">
        <v>1500</v>
      </c>
      <c r="J205" s="43">
        <f t="shared" si="8"/>
        <v>1540.66</v>
      </c>
    </row>
    <row r="206" spans="2:12" ht="17.25" customHeight="1" x14ac:dyDescent="0.3">
      <c r="B206" s="6"/>
      <c r="C206" s="6"/>
      <c r="D206" s="7">
        <v>38</v>
      </c>
      <c r="E206" s="4" t="s">
        <v>112</v>
      </c>
      <c r="F206" s="43">
        <v>0</v>
      </c>
      <c r="G206" s="43">
        <v>5000</v>
      </c>
      <c r="H206" s="43">
        <f t="shared" si="7"/>
        <v>-1500</v>
      </c>
      <c r="I206" s="43">
        <v>3500</v>
      </c>
      <c r="J206" s="43">
        <f t="shared" si="8"/>
        <v>3500</v>
      </c>
      <c r="L206" s="154" t="s">
        <v>27</v>
      </c>
    </row>
    <row r="207" spans="2:12" ht="17.25" customHeight="1" x14ac:dyDescent="0.3">
      <c r="B207" s="6"/>
      <c r="C207" s="6"/>
      <c r="D207" s="7">
        <v>39</v>
      </c>
      <c r="E207" s="4" t="s">
        <v>113</v>
      </c>
      <c r="F207" s="43">
        <v>0</v>
      </c>
      <c r="G207" s="43">
        <v>5000</v>
      </c>
      <c r="H207" s="43">
        <f>(I207-G207)</f>
        <v>-1500</v>
      </c>
      <c r="I207" s="43">
        <v>3500</v>
      </c>
      <c r="J207" s="43">
        <f t="shared" si="8"/>
        <v>3500</v>
      </c>
      <c r="L207" s="154" t="s">
        <v>27</v>
      </c>
    </row>
    <row r="208" spans="2:12" ht="17.25" customHeight="1" x14ac:dyDescent="0.3">
      <c r="B208" s="6"/>
      <c r="C208" s="6"/>
      <c r="D208" s="7">
        <v>40</v>
      </c>
      <c r="E208" s="4" t="s">
        <v>114</v>
      </c>
      <c r="F208" s="43">
        <v>1220</v>
      </c>
      <c r="G208" s="43">
        <v>6000</v>
      </c>
      <c r="H208" s="43">
        <f t="shared" si="7"/>
        <v>-3000</v>
      </c>
      <c r="I208" s="43">
        <v>3000</v>
      </c>
      <c r="J208" s="43">
        <f>(F208+I208)</f>
        <v>4220</v>
      </c>
      <c r="L208" s="154" t="s">
        <v>27</v>
      </c>
    </row>
    <row r="209" spans="2:12" ht="17.25" customHeight="1" x14ac:dyDescent="0.3">
      <c r="B209" s="6"/>
      <c r="C209" s="6"/>
      <c r="D209" s="7">
        <v>41</v>
      </c>
      <c r="E209" s="4" t="s">
        <v>115</v>
      </c>
      <c r="F209" s="43">
        <v>0</v>
      </c>
      <c r="G209" s="43">
        <v>5000</v>
      </c>
      <c r="H209" s="43">
        <f t="shared" si="7"/>
        <v>-500</v>
      </c>
      <c r="I209" s="43">
        <v>4500</v>
      </c>
      <c r="J209" s="43">
        <f>(F209+I209)</f>
        <v>4500</v>
      </c>
    </row>
    <row r="210" spans="2:12" ht="17.25" customHeight="1" x14ac:dyDescent="0.3">
      <c r="B210" s="6"/>
      <c r="C210" s="6"/>
      <c r="D210" s="7">
        <v>42</v>
      </c>
      <c r="E210" s="4" t="s">
        <v>116</v>
      </c>
      <c r="F210" s="43">
        <v>0</v>
      </c>
      <c r="G210" s="43">
        <v>280</v>
      </c>
      <c r="H210" s="43">
        <f t="shared" si="7"/>
        <v>0</v>
      </c>
      <c r="I210" s="43">
        <v>280</v>
      </c>
      <c r="J210" s="43">
        <f>(F210+I210)</f>
        <v>280</v>
      </c>
    </row>
    <row r="211" spans="2:12" ht="17.25" customHeight="1" x14ac:dyDescent="0.3">
      <c r="B211" s="6"/>
      <c r="C211" s="6"/>
      <c r="D211" s="7">
        <v>43</v>
      </c>
      <c r="E211" s="4" t="s">
        <v>117</v>
      </c>
      <c r="F211" s="43">
        <v>0</v>
      </c>
      <c r="G211" s="43">
        <v>234</v>
      </c>
      <c r="H211" s="43">
        <f t="shared" si="7"/>
        <v>0</v>
      </c>
      <c r="I211" s="43">
        <v>234</v>
      </c>
      <c r="J211" s="43">
        <f t="shared" si="8"/>
        <v>234</v>
      </c>
    </row>
    <row r="212" spans="2:12" ht="0.75" customHeight="1" x14ac:dyDescent="0.3">
      <c r="B212" s="6"/>
      <c r="C212" s="6"/>
      <c r="D212" s="7"/>
      <c r="E212" s="4"/>
      <c r="F212" s="68"/>
      <c r="G212" s="68"/>
      <c r="H212" s="68"/>
      <c r="I212" s="68"/>
      <c r="J212" s="68"/>
    </row>
    <row r="213" spans="2:12" ht="18" customHeight="1" x14ac:dyDescent="0.3">
      <c r="B213" s="91"/>
      <c r="C213" s="91"/>
      <c r="D213" s="91"/>
      <c r="E213" s="99" t="s">
        <v>71</v>
      </c>
      <c r="F213" s="101">
        <f>(F202+F203+F204+F205+F206+F207+F208+F210+F211)</f>
        <v>1260.6600000000001</v>
      </c>
      <c r="G213" s="101">
        <f>(G202+G203+G204+G205+G206+G207+G208+G209+G210+G211)</f>
        <v>63514</v>
      </c>
      <c r="H213" s="101">
        <f>(H202+H203+H204+H205+H206+H207+H208+H209+H210+H211)</f>
        <v>-23000</v>
      </c>
      <c r="I213" s="101">
        <f>(I202+I203+I204+I205+I206+I207+I208+I209+I210+I211)</f>
        <v>40514</v>
      </c>
      <c r="J213" s="101">
        <f>(F213+I213)</f>
        <v>41774.660000000003</v>
      </c>
      <c r="K213" s="69"/>
    </row>
    <row r="214" spans="2:12" ht="1.5" customHeight="1" x14ac:dyDescent="0.3">
      <c r="B214" s="3"/>
      <c r="C214" s="4"/>
      <c r="D214" s="4"/>
      <c r="E214" s="4"/>
      <c r="F214" s="67"/>
      <c r="G214" s="67"/>
      <c r="H214" s="67">
        <f>SUM(H213)</f>
        <v>-23000</v>
      </c>
      <c r="I214" s="67"/>
      <c r="J214" s="67"/>
    </row>
    <row r="215" spans="2:12" ht="17.25" customHeight="1" x14ac:dyDescent="0.3">
      <c r="B215" s="3"/>
      <c r="C215" s="6" t="s">
        <v>72</v>
      </c>
      <c r="D215" s="4"/>
      <c r="E215" s="8" t="s">
        <v>145</v>
      </c>
      <c r="F215" s="43"/>
      <c r="G215" s="43"/>
      <c r="H215" s="43"/>
      <c r="I215" s="43"/>
      <c r="J215" s="43"/>
    </row>
    <row r="216" spans="2:12" ht="17.25" customHeight="1" x14ac:dyDescent="0.3">
      <c r="B216" s="6"/>
      <c r="C216" s="6"/>
      <c r="D216" s="7">
        <v>44</v>
      </c>
      <c r="E216" s="4" t="s">
        <v>164</v>
      </c>
      <c r="F216" s="55">
        <v>0</v>
      </c>
      <c r="G216" s="77">
        <v>25600</v>
      </c>
      <c r="H216" s="55">
        <f>I216-G216</f>
        <v>-8600</v>
      </c>
      <c r="I216" s="77">
        <v>17000</v>
      </c>
      <c r="J216" s="55">
        <f>(F216+I216)</f>
        <v>17000</v>
      </c>
    </row>
    <row r="217" spans="2:12" ht="0.75" customHeight="1" x14ac:dyDescent="0.3">
      <c r="B217" s="6"/>
      <c r="C217" s="6"/>
      <c r="D217" s="7"/>
      <c r="E217" s="4"/>
      <c r="F217" s="67"/>
      <c r="G217" s="67"/>
      <c r="H217" s="67"/>
      <c r="I217" s="125">
        <v>0</v>
      </c>
      <c r="J217" s="67"/>
      <c r="K217" s="69"/>
    </row>
    <row r="218" spans="2:12" ht="17.25" customHeight="1" x14ac:dyDescent="0.3">
      <c r="B218" s="91"/>
      <c r="C218" s="91"/>
      <c r="D218" s="90"/>
      <c r="E218" s="93" t="s">
        <v>121</v>
      </c>
      <c r="F218" s="92">
        <f>(F216)</f>
        <v>0</v>
      </c>
      <c r="G218" s="92">
        <f>(G216)</f>
        <v>25600</v>
      </c>
      <c r="H218" s="92">
        <f>I218-G218</f>
        <v>-8600</v>
      </c>
      <c r="I218" s="100">
        <f>(I216)</f>
        <v>17000</v>
      </c>
      <c r="J218" s="92">
        <f>(F218+I218)</f>
        <v>17000</v>
      </c>
      <c r="K218" s="69"/>
    </row>
    <row r="219" spans="2:12" ht="0.75" customHeight="1" x14ac:dyDescent="0.3">
      <c r="B219" s="7"/>
      <c r="C219" s="7"/>
      <c r="D219" s="6"/>
      <c r="E219" s="147"/>
      <c r="F219" s="67"/>
      <c r="G219" s="67"/>
      <c r="H219" s="67"/>
      <c r="I219" s="67">
        <v>0</v>
      </c>
      <c r="J219" s="67"/>
      <c r="K219" s="69"/>
    </row>
    <row r="220" spans="2:12" ht="18.75" customHeight="1" thickBot="1" x14ac:dyDescent="0.35">
      <c r="B220" s="146"/>
      <c r="C220" s="146"/>
      <c r="D220" s="146"/>
      <c r="E220" s="38" t="s">
        <v>35</v>
      </c>
      <c r="F220" s="130">
        <f>(F176+F187+F191+F199+F213+F218)</f>
        <v>28571.66</v>
      </c>
      <c r="G220" s="130">
        <f>(G176+G187+G191+G199+G213+G218)</f>
        <v>717114</v>
      </c>
      <c r="H220" s="130">
        <f>(I220-G220)</f>
        <v>-120100</v>
      </c>
      <c r="I220" s="130">
        <f>(I176+I187+I191+I199+I213+I218)</f>
        <v>597014</v>
      </c>
      <c r="J220" s="130">
        <f>(F220+I220)</f>
        <v>625585.66</v>
      </c>
      <c r="K220" s="69"/>
    </row>
    <row r="221" spans="2:12" ht="17.25" customHeight="1" thickTop="1" x14ac:dyDescent="0.2">
      <c r="F221" s="49"/>
    </row>
    <row r="222" spans="2:12" ht="1.1499999999999999" customHeight="1" x14ac:dyDescent="0.2">
      <c r="E222" s="49"/>
      <c r="F222" s="49"/>
    </row>
    <row r="223" spans="2:12" ht="31.5" customHeight="1" x14ac:dyDescent="0.2">
      <c r="B223" s="189"/>
      <c r="C223" s="189"/>
      <c r="F223" s="49"/>
    </row>
    <row r="224" spans="2:12" ht="26.25" customHeight="1" x14ac:dyDescent="0.4">
      <c r="B224" s="52" t="s">
        <v>199</v>
      </c>
      <c r="C224" s="52"/>
      <c r="D224" s="52"/>
      <c r="E224" s="52"/>
      <c r="F224" s="52"/>
      <c r="G224" s="52"/>
      <c r="H224" s="53"/>
      <c r="I224" s="53"/>
      <c r="J224" s="54" t="s">
        <v>27</v>
      </c>
      <c r="K224" s="54"/>
      <c r="L224" s="40">
        <v>5</v>
      </c>
    </row>
    <row r="225" spans="2:12" ht="3" customHeight="1" x14ac:dyDescent="0.2">
      <c r="F225" s="49"/>
    </row>
    <row r="226" spans="2:12" ht="18.95" customHeight="1" x14ac:dyDescent="0.2">
      <c r="B226" s="76"/>
      <c r="C226" s="13"/>
      <c r="D226" s="13" t="s">
        <v>73</v>
      </c>
      <c r="E226" s="65"/>
      <c r="F226" s="15" t="s">
        <v>7</v>
      </c>
      <c r="G226" s="16" t="s">
        <v>8</v>
      </c>
      <c r="H226" s="17" t="s">
        <v>189</v>
      </c>
      <c r="I226" s="18"/>
      <c r="J226" s="19"/>
    </row>
    <row r="227" spans="2:12" ht="17.25" customHeight="1" x14ac:dyDescent="0.3">
      <c r="B227" s="71"/>
      <c r="C227" s="21"/>
      <c r="D227" s="22"/>
      <c r="E227" s="22"/>
      <c r="F227" s="22" t="s">
        <v>74</v>
      </c>
      <c r="G227" s="22" t="s">
        <v>5</v>
      </c>
      <c r="H227" s="22" t="s">
        <v>9</v>
      </c>
      <c r="I227" s="23" t="s">
        <v>10</v>
      </c>
      <c r="J227" s="23" t="s">
        <v>11</v>
      </c>
    </row>
    <row r="228" spans="2:12" ht="17.25" customHeight="1" x14ac:dyDescent="0.3">
      <c r="B228" s="20" t="s">
        <v>0</v>
      </c>
      <c r="C228" s="20" t="s">
        <v>1</v>
      </c>
      <c r="D228" s="23" t="s">
        <v>2</v>
      </c>
      <c r="E228" s="23" t="s">
        <v>36</v>
      </c>
      <c r="F228" s="23" t="s">
        <v>4</v>
      </c>
      <c r="G228" s="23" t="s">
        <v>195</v>
      </c>
      <c r="H228" s="24"/>
      <c r="I228" s="23" t="s">
        <v>190</v>
      </c>
      <c r="J228" s="23" t="s">
        <v>12</v>
      </c>
    </row>
    <row r="229" spans="2:12" ht="17.25" customHeight="1" x14ac:dyDescent="0.3">
      <c r="B229" s="72"/>
      <c r="C229" s="25"/>
      <c r="D229" s="26"/>
      <c r="E229" s="26"/>
      <c r="F229" s="27" t="s">
        <v>194</v>
      </c>
      <c r="G229" s="27"/>
      <c r="H229" s="26"/>
      <c r="I229" s="26"/>
      <c r="J229" s="27" t="s">
        <v>190</v>
      </c>
    </row>
    <row r="230" spans="2:12" ht="18" customHeight="1" x14ac:dyDescent="0.25">
      <c r="B230" s="73"/>
      <c r="C230" s="73"/>
      <c r="D230" s="74"/>
      <c r="E230" s="74"/>
      <c r="F230" s="158">
        <v>1</v>
      </c>
      <c r="G230" s="158">
        <v>2</v>
      </c>
      <c r="H230" s="158" t="s">
        <v>13</v>
      </c>
      <c r="I230" s="158">
        <v>4</v>
      </c>
      <c r="J230" s="158">
        <v>5</v>
      </c>
    </row>
    <row r="231" spans="2:12" ht="18.75" customHeight="1" x14ac:dyDescent="0.3">
      <c r="B231" s="3"/>
      <c r="C231" s="3"/>
      <c r="D231" s="4"/>
      <c r="E231" s="8" t="s">
        <v>40</v>
      </c>
      <c r="F231" s="43">
        <f>F220</f>
        <v>28571.66</v>
      </c>
      <c r="G231" s="43">
        <f>G220</f>
        <v>717114</v>
      </c>
      <c r="H231" s="66">
        <f>(I231-G231)</f>
        <v>-120100</v>
      </c>
      <c r="I231" s="43">
        <f>I220</f>
        <v>597014</v>
      </c>
      <c r="J231" s="43">
        <f>(F231+I231)</f>
        <v>625585.66</v>
      </c>
    </row>
    <row r="232" spans="2:12" ht="18.75" customHeight="1" x14ac:dyDescent="0.3">
      <c r="B232" s="3"/>
      <c r="C232" s="6" t="s">
        <v>122</v>
      </c>
      <c r="D232" s="4"/>
      <c r="E232" s="8" t="s">
        <v>118</v>
      </c>
      <c r="F232" s="43"/>
      <c r="G232" s="43"/>
      <c r="H232" s="43"/>
      <c r="I232" s="43"/>
      <c r="J232" s="43"/>
    </row>
    <row r="233" spans="2:12" ht="18.75" customHeight="1" x14ac:dyDescent="0.3">
      <c r="B233" s="3"/>
      <c r="C233" s="6"/>
      <c r="D233" s="107">
        <v>45</v>
      </c>
      <c r="E233" s="42" t="s">
        <v>156</v>
      </c>
      <c r="F233" s="55">
        <v>16699.2</v>
      </c>
      <c r="G233" s="55">
        <v>82320</v>
      </c>
      <c r="H233" s="55">
        <f>(I233-G233)</f>
        <v>705.60000000000582</v>
      </c>
      <c r="I233" s="55">
        <v>83025.600000000006</v>
      </c>
      <c r="J233" s="55">
        <f>(F233+I233)</f>
        <v>99724.800000000003</v>
      </c>
    </row>
    <row r="234" spans="2:12" ht="1.5" customHeight="1" x14ac:dyDescent="0.3">
      <c r="B234" s="3"/>
      <c r="C234" s="6"/>
      <c r="D234" s="7"/>
      <c r="E234" s="4"/>
      <c r="F234" s="5"/>
      <c r="G234" s="5"/>
      <c r="H234" s="5"/>
      <c r="I234" s="5"/>
      <c r="J234" s="5"/>
    </row>
    <row r="235" spans="2:12" ht="18" customHeight="1" x14ac:dyDescent="0.3">
      <c r="B235" s="3"/>
      <c r="C235" s="91"/>
      <c r="D235" s="90"/>
      <c r="E235" s="93" t="s">
        <v>126</v>
      </c>
      <c r="F235" s="92">
        <f>(F233)</f>
        <v>16699.2</v>
      </c>
      <c r="G235" s="92">
        <f>(G233)</f>
        <v>82320</v>
      </c>
      <c r="H235" s="92">
        <f>(H233)</f>
        <v>705.60000000000582</v>
      </c>
      <c r="I235" s="92">
        <f>(I233)</f>
        <v>83025.600000000006</v>
      </c>
      <c r="J235" s="92">
        <f>(F235+I235)</f>
        <v>99724.800000000003</v>
      </c>
    </row>
    <row r="236" spans="2:12" ht="1.5" customHeight="1" x14ac:dyDescent="0.3">
      <c r="B236" s="3"/>
      <c r="C236" s="6"/>
      <c r="D236" s="7"/>
      <c r="E236" s="4"/>
      <c r="F236" s="5"/>
      <c r="G236" s="5"/>
      <c r="H236" s="5"/>
      <c r="I236" s="5"/>
      <c r="J236" s="5"/>
    </row>
    <row r="237" spans="2:12" ht="18" customHeight="1" x14ac:dyDescent="0.3">
      <c r="B237" s="3"/>
      <c r="C237" s="6" t="s">
        <v>128</v>
      </c>
      <c r="D237" s="7"/>
      <c r="E237" s="8" t="s">
        <v>119</v>
      </c>
      <c r="F237" s="5"/>
      <c r="G237" s="5"/>
      <c r="H237" s="5"/>
      <c r="I237" s="5"/>
      <c r="J237" s="5"/>
    </row>
    <row r="238" spans="2:12" ht="17.25" customHeight="1" x14ac:dyDescent="0.3">
      <c r="B238" s="3"/>
      <c r="C238" s="6"/>
      <c r="D238" s="7">
        <v>46</v>
      </c>
      <c r="E238" s="4" t="s">
        <v>120</v>
      </c>
      <c r="F238" s="43">
        <v>0</v>
      </c>
      <c r="G238" s="43">
        <v>1000</v>
      </c>
      <c r="H238" s="43">
        <f>(I238-G238)</f>
        <v>-500</v>
      </c>
      <c r="I238" s="43">
        <v>500</v>
      </c>
      <c r="J238" s="43">
        <f>(F238+I238)</f>
        <v>500</v>
      </c>
    </row>
    <row r="239" spans="2:12" ht="17.25" customHeight="1" x14ac:dyDescent="0.3">
      <c r="B239" s="3"/>
      <c r="C239" s="6"/>
      <c r="D239" s="7">
        <v>47</v>
      </c>
      <c r="E239" s="4" t="s">
        <v>160</v>
      </c>
      <c r="F239" s="43">
        <v>0</v>
      </c>
      <c r="G239" s="41">
        <v>5000</v>
      </c>
      <c r="H239" s="43">
        <f>(I239-G239)</f>
        <v>-4000</v>
      </c>
      <c r="I239" s="153">
        <v>1000</v>
      </c>
      <c r="J239" s="43">
        <f>(F239+I239)</f>
        <v>1000</v>
      </c>
      <c r="L239" s="154" t="s">
        <v>27</v>
      </c>
    </row>
    <row r="240" spans="2:12" ht="0.75" customHeight="1" x14ac:dyDescent="0.3">
      <c r="B240" s="3"/>
      <c r="C240" s="6"/>
      <c r="D240" s="7"/>
      <c r="E240" s="4"/>
      <c r="F240" s="55"/>
      <c r="G240" s="55"/>
      <c r="H240" s="55"/>
      <c r="I240" s="55"/>
      <c r="J240" s="55"/>
    </row>
    <row r="241" spans="2:12" ht="18" customHeight="1" x14ac:dyDescent="0.3">
      <c r="B241" s="99"/>
      <c r="C241" s="90"/>
      <c r="D241" s="90"/>
      <c r="E241" s="93" t="s">
        <v>131</v>
      </c>
      <c r="F241" s="92">
        <f>(F238+F239)</f>
        <v>0</v>
      </c>
      <c r="G241" s="92">
        <f>(G238+G239)</f>
        <v>6000</v>
      </c>
      <c r="H241" s="92">
        <f>(H238+H239)</f>
        <v>-4500</v>
      </c>
      <c r="I241" s="92">
        <f>(I238+I239)</f>
        <v>1500</v>
      </c>
      <c r="J241" s="92">
        <f>(F241+I241)</f>
        <v>1500</v>
      </c>
    </row>
    <row r="242" spans="2:12" ht="1.5" customHeight="1" x14ac:dyDescent="0.3">
      <c r="B242" s="3"/>
      <c r="C242" s="6"/>
      <c r="D242" s="7"/>
      <c r="E242" s="4"/>
      <c r="F242" s="43"/>
      <c r="G242" s="43"/>
      <c r="H242" s="43"/>
      <c r="I242" s="43"/>
      <c r="J242" s="43"/>
    </row>
    <row r="243" spans="2:12" ht="18" customHeight="1" x14ac:dyDescent="0.3">
      <c r="B243" s="3"/>
      <c r="C243" s="6" t="s">
        <v>132</v>
      </c>
      <c r="D243" s="7"/>
      <c r="E243" s="8" t="s">
        <v>123</v>
      </c>
      <c r="F243" s="43"/>
      <c r="G243" s="43"/>
      <c r="H243" s="43"/>
      <c r="I243" s="43"/>
      <c r="J243" s="43"/>
    </row>
    <row r="244" spans="2:12" ht="18.75" x14ac:dyDescent="0.3">
      <c r="B244" s="3"/>
      <c r="C244" s="6"/>
      <c r="D244" s="7">
        <v>48</v>
      </c>
      <c r="E244" s="4" t="s">
        <v>124</v>
      </c>
      <c r="F244" s="43">
        <v>0</v>
      </c>
      <c r="G244" s="43">
        <v>23788.21</v>
      </c>
      <c r="H244" s="43">
        <f>(I244-G244)</f>
        <v>-4691.6100000000006</v>
      </c>
      <c r="I244" s="43">
        <v>19096.599999999999</v>
      </c>
      <c r="J244" s="43">
        <f>(F244+I244)</f>
        <v>19096.599999999999</v>
      </c>
      <c r="L244" s="154" t="s">
        <v>27</v>
      </c>
    </row>
    <row r="245" spans="2:12" ht="18.75" x14ac:dyDescent="0.3">
      <c r="B245" s="3"/>
      <c r="C245" s="6"/>
      <c r="D245" s="7">
        <v>49</v>
      </c>
      <c r="E245" s="4" t="s">
        <v>125</v>
      </c>
      <c r="F245" s="55">
        <v>0</v>
      </c>
      <c r="G245" s="55">
        <v>15300</v>
      </c>
      <c r="H245" s="55">
        <f>(I245-G245)</f>
        <v>-7300</v>
      </c>
      <c r="I245" s="55">
        <v>8000</v>
      </c>
      <c r="J245" s="55">
        <f>(F245+I245)</f>
        <v>8000</v>
      </c>
      <c r="L245" s="154" t="s">
        <v>27</v>
      </c>
    </row>
    <row r="246" spans="2:12" ht="0.75" customHeight="1" x14ac:dyDescent="0.3">
      <c r="B246" s="3"/>
      <c r="C246" s="6"/>
      <c r="D246" s="7"/>
      <c r="E246" s="4"/>
      <c r="F246" s="43"/>
      <c r="G246" s="43"/>
      <c r="H246" s="43"/>
      <c r="I246" s="43"/>
      <c r="J246" s="43"/>
    </row>
    <row r="247" spans="2:12" ht="18" customHeight="1" x14ac:dyDescent="0.3">
      <c r="B247" s="99"/>
      <c r="C247" s="91"/>
      <c r="D247" s="90"/>
      <c r="E247" s="99" t="s">
        <v>135</v>
      </c>
      <c r="F247" s="94">
        <f>(F244+F245)</f>
        <v>0</v>
      </c>
      <c r="G247" s="92">
        <f>(G244+G245)</f>
        <v>39088.21</v>
      </c>
      <c r="H247" s="94">
        <f>(H244+H245)</f>
        <v>-11991.61</v>
      </c>
      <c r="I247" s="92">
        <f>(I244+I245)</f>
        <v>27096.6</v>
      </c>
      <c r="J247" s="94">
        <f>(F247+I247)</f>
        <v>27096.6</v>
      </c>
    </row>
    <row r="248" spans="2:12" ht="20.25" customHeight="1" thickBot="1" x14ac:dyDescent="0.35">
      <c r="B248" s="117"/>
      <c r="C248" s="112"/>
      <c r="D248" s="112"/>
      <c r="E248" s="115" t="s">
        <v>34</v>
      </c>
      <c r="F248" s="116">
        <f>(F231+F235)</f>
        <v>45270.86</v>
      </c>
      <c r="G248" s="116">
        <f>(G231+G235+G241+G247)</f>
        <v>844522.21</v>
      </c>
      <c r="H248" s="116">
        <f>(I248-G248)</f>
        <v>-135886.01</v>
      </c>
      <c r="I248" s="116">
        <f>(I231+I233+I241+I247)</f>
        <v>708636.2</v>
      </c>
      <c r="J248" s="116">
        <f>(F248+I248)</f>
        <v>753907.05999999994</v>
      </c>
    </row>
    <row r="249" spans="2:12" ht="2.25" customHeight="1" thickTop="1" x14ac:dyDescent="0.3">
      <c r="B249" s="3"/>
      <c r="C249" s="3"/>
      <c r="D249" s="4"/>
      <c r="E249" s="4"/>
      <c r="F249" s="43"/>
      <c r="G249" s="43"/>
      <c r="H249" s="43"/>
      <c r="I249" s="43"/>
      <c r="J249" s="43"/>
    </row>
    <row r="250" spans="2:12" ht="18.75" x14ac:dyDescent="0.3">
      <c r="B250" s="82" t="s">
        <v>16</v>
      </c>
      <c r="C250" s="3"/>
      <c r="D250" s="4"/>
      <c r="E250" s="8" t="s">
        <v>127</v>
      </c>
      <c r="F250" s="43"/>
      <c r="G250" s="43"/>
      <c r="H250" s="43"/>
      <c r="I250" s="43"/>
      <c r="J250" s="43"/>
    </row>
    <row r="251" spans="2:12" ht="18" customHeight="1" x14ac:dyDescent="0.3">
      <c r="B251" s="6"/>
      <c r="C251" s="6" t="s">
        <v>136</v>
      </c>
      <c r="D251" s="4" t="s">
        <v>27</v>
      </c>
      <c r="E251" s="8" t="s">
        <v>159</v>
      </c>
      <c r="F251" s="43"/>
      <c r="G251" s="43"/>
      <c r="H251" s="43"/>
      <c r="I251" s="43"/>
      <c r="J251" s="43"/>
    </row>
    <row r="252" spans="2:12" ht="18" customHeight="1" x14ac:dyDescent="0.3">
      <c r="B252" s="6"/>
      <c r="C252" s="3"/>
      <c r="D252" s="7">
        <v>50</v>
      </c>
      <c r="E252" s="4" t="s">
        <v>146</v>
      </c>
      <c r="F252" s="55">
        <v>2972</v>
      </c>
      <c r="G252" s="55">
        <v>0</v>
      </c>
      <c r="H252" s="43">
        <f>(I252-G252)</f>
        <v>120000</v>
      </c>
      <c r="I252" s="55">
        <v>120000</v>
      </c>
      <c r="J252" s="55">
        <f>(F252+I252)</f>
        <v>122972</v>
      </c>
    </row>
    <row r="253" spans="2:12" ht="0.75" customHeight="1" x14ac:dyDescent="0.3">
      <c r="B253" s="6"/>
      <c r="C253" s="3"/>
      <c r="D253" s="4"/>
      <c r="E253" s="8"/>
      <c r="F253" s="43"/>
      <c r="G253" s="75"/>
      <c r="H253" s="75"/>
      <c r="I253" s="43"/>
      <c r="J253" s="43"/>
    </row>
    <row r="254" spans="2:12" ht="18" customHeight="1" x14ac:dyDescent="0.3">
      <c r="B254" s="99"/>
      <c r="C254" s="99"/>
      <c r="D254" s="93"/>
      <c r="E254" s="99" t="s">
        <v>138</v>
      </c>
      <c r="F254" s="92">
        <f>F252</f>
        <v>2972</v>
      </c>
      <c r="G254" s="92">
        <f>G252</f>
        <v>0</v>
      </c>
      <c r="H254" s="92">
        <f>I254-G254</f>
        <v>120000</v>
      </c>
      <c r="I254" s="92">
        <f>I252</f>
        <v>120000</v>
      </c>
      <c r="J254" s="92">
        <f>(F254+I254)</f>
        <v>122972</v>
      </c>
    </row>
    <row r="255" spans="2:12" ht="1.5" customHeight="1" x14ac:dyDescent="0.3">
      <c r="B255" s="3"/>
      <c r="C255" s="3"/>
      <c r="D255" s="4"/>
      <c r="E255" s="3"/>
      <c r="F255" s="43"/>
      <c r="G255" s="43"/>
      <c r="H255" s="43"/>
      <c r="I255" s="43"/>
      <c r="J255" s="43"/>
    </row>
    <row r="256" spans="2:12" ht="18" customHeight="1" x14ac:dyDescent="0.3">
      <c r="B256" s="6" t="s">
        <v>27</v>
      </c>
      <c r="C256" s="6" t="s">
        <v>139</v>
      </c>
      <c r="D256" s="4"/>
      <c r="E256" s="8" t="s">
        <v>147</v>
      </c>
      <c r="F256" s="43"/>
      <c r="G256" s="43"/>
      <c r="H256" s="43"/>
      <c r="I256" s="43"/>
      <c r="J256" s="43"/>
    </row>
    <row r="257" spans="2:12" ht="17.25" customHeight="1" x14ac:dyDescent="0.3">
      <c r="B257" s="6"/>
      <c r="C257" s="6"/>
      <c r="D257" s="7">
        <v>51</v>
      </c>
      <c r="E257" s="4" t="s">
        <v>129</v>
      </c>
      <c r="F257" s="43">
        <v>0</v>
      </c>
      <c r="G257" s="43">
        <v>70000</v>
      </c>
      <c r="H257" s="43">
        <f>(I257-G257)</f>
        <v>-55000</v>
      </c>
      <c r="I257" s="43">
        <v>15000</v>
      </c>
      <c r="J257" s="43">
        <f>(F257+I257)</f>
        <v>15000</v>
      </c>
      <c r="L257" s="154" t="s">
        <v>27</v>
      </c>
    </row>
    <row r="258" spans="2:12" ht="17.25" customHeight="1" x14ac:dyDescent="0.3">
      <c r="B258" s="6"/>
      <c r="C258" s="6"/>
      <c r="D258" s="7">
        <v>52</v>
      </c>
      <c r="E258" s="4" t="s">
        <v>130</v>
      </c>
      <c r="F258" s="43">
        <v>0</v>
      </c>
      <c r="G258" s="43">
        <v>88000</v>
      </c>
      <c r="H258" s="43">
        <f>(I258-G258)</f>
        <v>-68000</v>
      </c>
      <c r="I258" s="43">
        <v>20000</v>
      </c>
      <c r="J258" s="43">
        <f>(F258+I258)</f>
        <v>20000</v>
      </c>
      <c r="L258" s="154" t="s">
        <v>27</v>
      </c>
    </row>
    <row r="259" spans="2:12" ht="0.75" customHeight="1" x14ac:dyDescent="0.3">
      <c r="B259" s="6"/>
      <c r="C259" s="6"/>
      <c r="D259" s="7"/>
      <c r="E259" s="4"/>
      <c r="F259" s="55"/>
      <c r="G259" s="55"/>
      <c r="H259" s="55"/>
      <c r="I259" s="55"/>
      <c r="J259" s="55"/>
    </row>
    <row r="260" spans="2:12" ht="18" customHeight="1" x14ac:dyDescent="0.3">
      <c r="B260" s="91"/>
      <c r="C260" s="91"/>
      <c r="D260" s="90"/>
      <c r="E260" s="99" t="s">
        <v>143</v>
      </c>
      <c r="F260" s="92">
        <f>(F257+F258)</f>
        <v>0</v>
      </c>
      <c r="G260" s="92">
        <f>(G257+G258)</f>
        <v>158000</v>
      </c>
      <c r="H260" s="92">
        <f>(H257+H258)</f>
        <v>-123000</v>
      </c>
      <c r="I260" s="92">
        <f>(I257+I258)</f>
        <v>35000</v>
      </c>
      <c r="J260" s="92">
        <f>(F260+I260)</f>
        <v>35000</v>
      </c>
    </row>
    <row r="261" spans="2:12" ht="1.5" customHeight="1" x14ac:dyDescent="0.3">
      <c r="B261" s="6"/>
      <c r="C261" s="3"/>
      <c r="D261" s="4"/>
      <c r="E261" s="4"/>
      <c r="F261" s="43"/>
      <c r="G261" s="43"/>
      <c r="H261" s="43"/>
      <c r="I261" s="43"/>
      <c r="J261" s="43"/>
    </row>
    <row r="262" spans="2:12" ht="18" customHeight="1" x14ac:dyDescent="0.3">
      <c r="B262" s="3"/>
      <c r="C262" s="6" t="s">
        <v>141</v>
      </c>
      <c r="D262" s="4"/>
      <c r="E262" s="8" t="s">
        <v>133</v>
      </c>
      <c r="F262" s="43"/>
      <c r="G262" s="43"/>
      <c r="H262" s="43"/>
      <c r="I262" s="43"/>
      <c r="J262" s="43"/>
    </row>
    <row r="263" spans="2:12" ht="17.25" customHeight="1" x14ac:dyDescent="0.3">
      <c r="B263" s="6"/>
      <c r="C263" s="6"/>
      <c r="D263" s="7">
        <v>53</v>
      </c>
      <c r="E263" s="4" t="s">
        <v>134</v>
      </c>
      <c r="F263" s="55">
        <v>0</v>
      </c>
      <c r="G263" s="77" t="s">
        <v>37</v>
      </c>
      <c r="H263" s="55">
        <v>0</v>
      </c>
      <c r="I263" s="77" t="s">
        <v>37</v>
      </c>
      <c r="J263" s="55">
        <v>0</v>
      </c>
    </row>
    <row r="264" spans="2:12" ht="0.75" customHeight="1" x14ac:dyDescent="0.3">
      <c r="B264" s="6"/>
      <c r="C264" s="6"/>
      <c r="D264" s="7"/>
      <c r="E264" s="3"/>
      <c r="F264" s="43"/>
      <c r="G264" s="41"/>
      <c r="H264" s="43"/>
      <c r="I264" s="41"/>
      <c r="J264" s="43"/>
    </row>
    <row r="265" spans="2:12" ht="18" customHeight="1" x14ac:dyDescent="0.3">
      <c r="B265" s="91"/>
      <c r="C265" s="91"/>
      <c r="D265" s="90"/>
      <c r="E265" s="99" t="s">
        <v>148</v>
      </c>
      <c r="F265" s="92">
        <f>(F263)</f>
        <v>0</v>
      </c>
      <c r="G265" s="100" t="str">
        <f>(G263)</f>
        <v>p.m.</v>
      </c>
      <c r="H265" s="92">
        <v>0</v>
      </c>
      <c r="I265" s="100" t="str">
        <f>(I263)</f>
        <v>p.m.</v>
      </c>
      <c r="J265" s="92">
        <v>0</v>
      </c>
    </row>
    <row r="266" spans="2:12" ht="1.5" customHeight="1" x14ac:dyDescent="0.3">
      <c r="B266" s="6"/>
      <c r="C266" s="6"/>
      <c r="D266" s="7"/>
      <c r="E266" s="3"/>
      <c r="F266" s="43"/>
      <c r="G266" s="41"/>
      <c r="H266" s="43"/>
      <c r="I266" s="41"/>
      <c r="J266" s="43"/>
    </row>
    <row r="267" spans="2:12" ht="18" customHeight="1" x14ac:dyDescent="0.3">
      <c r="B267" s="3"/>
      <c r="C267" s="6" t="s">
        <v>149</v>
      </c>
      <c r="D267" s="4"/>
      <c r="E267" s="8" t="s">
        <v>137</v>
      </c>
      <c r="F267" s="43"/>
      <c r="G267" s="43"/>
      <c r="H267" s="43"/>
      <c r="I267" s="43"/>
      <c r="J267" s="43"/>
    </row>
    <row r="268" spans="2:12" ht="17.25" customHeight="1" x14ac:dyDescent="0.3">
      <c r="B268" s="3"/>
      <c r="C268" s="6" t="s">
        <v>27</v>
      </c>
      <c r="D268" s="7">
        <v>54</v>
      </c>
      <c r="E268" s="4" t="s">
        <v>177</v>
      </c>
      <c r="F268" s="56">
        <v>0</v>
      </c>
      <c r="G268" s="56">
        <v>75000</v>
      </c>
      <c r="H268" s="56">
        <f>(I268-G268)</f>
        <v>5000</v>
      </c>
      <c r="I268" s="56">
        <v>80000</v>
      </c>
      <c r="J268" s="56">
        <f>(F268+I268)</f>
        <v>80000</v>
      </c>
    </row>
    <row r="269" spans="2:12" ht="0.75" customHeight="1" x14ac:dyDescent="0.3">
      <c r="B269" s="3"/>
      <c r="C269" s="6"/>
      <c r="D269" s="7"/>
      <c r="E269" s="3"/>
      <c r="F269" s="43"/>
      <c r="G269" s="43"/>
      <c r="H269" s="66"/>
      <c r="I269" s="43"/>
      <c r="J269" s="43"/>
    </row>
    <row r="270" spans="2:12" ht="18" customHeight="1" x14ac:dyDescent="0.3">
      <c r="B270" s="91"/>
      <c r="C270" s="91"/>
      <c r="D270" s="90"/>
      <c r="E270" s="99" t="s">
        <v>150</v>
      </c>
      <c r="F270" s="94">
        <f>(F268)</f>
        <v>0</v>
      </c>
      <c r="G270" s="94">
        <f>(G268)</f>
        <v>75000</v>
      </c>
      <c r="H270" s="94">
        <f>(H268)</f>
        <v>5000</v>
      </c>
      <c r="I270" s="94">
        <f>(I268)</f>
        <v>80000</v>
      </c>
      <c r="J270" s="94">
        <f>(F270+I270)</f>
        <v>80000</v>
      </c>
    </row>
    <row r="271" spans="2:12" ht="19.5" customHeight="1" thickBot="1" x14ac:dyDescent="0.35">
      <c r="B271" s="110"/>
      <c r="C271" s="117"/>
      <c r="D271" s="112"/>
      <c r="E271" s="115" t="s">
        <v>33</v>
      </c>
      <c r="F271" s="118">
        <f>(F254+F260+F265+F270)</f>
        <v>2972</v>
      </c>
      <c r="G271" s="118">
        <f>(G254+G260+G270)</f>
        <v>233000</v>
      </c>
      <c r="H271" s="119">
        <f>(I271-G271)</f>
        <v>2000</v>
      </c>
      <c r="I271" s="118">
        <f>(I254+I260+I270)</f>
        <v>235000</v>
      </c>
      <c r="J271" s="118">
        <f>(F271+I271)</f>
        <v>237972</v>
      </c>
    </row>
    <row r="272" spans="2:12" ht="1.9" customHeight="1" thickTop="1" x14ac:dyDescent="0.3">
      <c r="B272" s="3"/>
      <c r="C272" s="3"/>
      <c r="D272" s="4"/>
      <c r="E272" s="4"/>
      <c r="F272" s="43"/>
      <c r="G272" s="43"/>
      <c r="H272" s="43"/>
      <c r="I272" s="43"/>
      <c r="J272" s="43"/>
    </row>
    <row r="273" spans="1:12" ht="18.75" customHeight="1" x14ac:dyDescent="0.3">
      <c r="B273" s="82" t="s">
        <v>21</v>
      </c>
      <c r="C273" s="6"/>
      <c r="D273" s="7"/>
      <c r="E273" s="8" t="s">
        <v>151</v>
      </c>
      <c r="F273" s="43"/>
      <c r="G273" s="43"/>
      <c r="H273" s="43"/>
      <c r="I273" s="43"/>
      <c r="J273" s="43"/>
    </row>
    <row r="274" spans="1:12" ht="18" customHeight="1" x14ac:dyDescent="0.3">
      <c r="B274" s="6"/>
      <c r="C274" s="6" t="s">
        <v>154</v>
      </c>
      <c r="D274" s="7"/>
      <c r="E274" s="8" t="s">
        <v>152</v>
      </c>
      <c r="F274" s="43"/>
      <c r="G274" s="43"/>
      <c r="H274" s="43"/>
      <c r="I274" s="43"/>
      <c r="J274" s="43"/>
    </row>
    <row r="275" spans="1:12" ht="17.25" customHeight="1" x14ac:dyDescent="0.3">
      <c r="B275" s="6"/>
      <c r="C275" s="6"/>
      <c r="D275" s="7">
        <v>55</v>
      </c>
      <c r="E275" s="4" t="s">
        <v>186</v>
      </c>
      <c r="F275" s="56">
        <v>0</v>
      </c>
      <c r="G275" s="126">
        <v>34800</v>
      </c>
      <c r="H275" s="56">
        <f>I275-G275</f>
        <v>-10800</v>
      </c>
      <c r="I275" s="126">
        <v>24000</v>
      </c>
      <c r="J275" s="56">
        <f>(F275+I275)</f>
        <v>24000</v>
      </c>
    </row>
    <row r="276" spans="1:12" ht="18" customHeight="1" x14ac:dyDescent="0.3">
      <c r="B276" s="99"/>
      <c r="C276" s="91"/>
      <c r="D276" s="90"/>
      <c r="E276" s="99" t="s">
        <v>155</v>
      </c>
      <c r="F276" s="98">
        <f>F275</f>
        <v>0</v>
      </c>
      <c r="G276" s="127">
        <f>G275</f>
        <v>34800</v>
      </c>
      <c r="H276" s="132">
        <f>I276-G276</f>
        <v>-10800</v>
      </c>
      <c r="I276" s="127">
        <f>I275</f>
        <v>24000</v>
      </c>
      <c r="J276" s="94">
        <f>(F276+I276)</f>
        <v>24000</v>
      </c>
    </row>
    <row r="277" spans="1:12" ht="20.25" customHeight="1" thickBot="1" x14ac:dyDescent="0.35">
      <c r="B277" s="117"/>
      <c r="C277" s="111"/>
      <c r="D277" s="120"/>
      <c r="E277" s="115" t="s">
        <v>53</v>
      </c>
      <c r="F277" s="118">
        <f>(F267+F272+F276)</f>
        <v>0</v>
      </c>
      <c r="G277" s="118">
        <f>(G261+G267+G276)</f>
        <v>34800</v>
      </c>
      <c r="H277" s="118">
        <f>(I277-G277)</f>
        <v>-10800</v>
      </c>
      <c r="I277" s="118">
        <f>(I276)</f>
        <v>24000</v>
      </c>
      <c r="J277" s="118">
        <f>(F277+I277)</f>
        <v>24000</v>
      </c>
    </row>
    <row r="278" spans="1:12" ht="18.75" customHeight="1" thickTop="1" thickBot="1" x14ac:dyDescent="0.35">
      <c r="B278" s="10" t="s">
        <v>27</v>
      </c>
      <c r="C278" s="61"/>
      <c r="D278" s="78"/>
      <c r="E278" s="38" t="s">
        <v>35</v>
      </c>
      <c r="F278" s="129">
        <f>(F248+F271+F277)</f>
        <v>48242.86</v>
      </c>
      <c r="G278" s="129">
        <f>(G248+G271+G276)</f>
        <v>1112322.21</v>
      </c>
      <c r="H278" s="129">
        <f>(I278-G278)</f>
        <v>-144686.01</v>
      </c>
      <c r="I278" s="129">
        <f>(I248+I271+I277)</f>
        <v>967636.2</v>
      </c>
      <c r="J278" s="131">
        <f>(F278+I278)</f>
        <v>1015879.0599999999</v>
      </c>
    </row>
    <row r="279" spans="1:12" ht="19.5" thickTop="1" x14ac:dyDescent="0.3">
      <c r="B279" s="79"/>
    </row>
    <row r="280" spans="1:12" ht="31.5" customHeight="1" x14ac:dyDescent="0.3">
      <c r="B280" s="190"/>
      <c r="C280" s="190"/>
    </row>
    <row r="281" spans="1:12" ht="26.25" x14ac:dyDescent="0.4">
      <c r="B281" s="52" t="s">
        <v>199</v>
      </c>
      <c r="C281" s="52"/>
      <c r="D281" s="52"/>
      <c r="E281" s="52"/>
      <c r="F281" s="52"/>
      <c r="G281" s="52"/>
      <c r="H281" s="53"/>
      <c r="I281" s="53"/>
      <c r="J281" s="54" t="s">
        <v>27</v>
      </c>
      <c r="K281" s="54"/>
      <c r="L281" s="40">
        <v>6</v>
      </c>
    </row>
    <row r="282" spans="1:12" ht="3" customHeight="1" x14ac:dyDescent="0.2"/>
    <row r="283" spans="1:12" ht="18.95" customHeight="1" x14ac:dyDescent="0.2">
      <c r="B283" s="76"/>
      <c r="C283" s="13"/>
      <c r="D283" s="13" t="s">
        <v>73</v>
      </c>
      <c r="E283" s="65"/>
      <c r="F283" s="15" t="s">
        <v>7</v>
      </c>
      <c r="G283" s="16" t="s">
        <v>8</v>
      </c>
      <c r="H283" s="17" t="s">
        <v>189</v>
      </c>
      <c r="I283" s="18"/>
      <c r="J283" s="19"/>
    </row>
    <row r="284" spans="1:12" ht="17.25" customHeight="1" x14ac:dyDescent="0.3">
      <c r="B284" s="71"/>
      <c r="C284" s="21"/>
      <c r="D284" s="22"/>
      <c r="E284" s="22"/>
      <c r="F284" s="22" t="s">
        <v>74</v>
      </c>
      <c r="G284" s="22" t="s">
        <v>5</v>
      </c>
      <c r="H284" s="22" t="s">
        <v>9</v>
      </c>
      <c r="I284" s="23" t="s">
        <v>10</v>
      </c>
      <c r="J284" s="23" t="s">
        <v>11</v>
      </c>
    </row>
    <row r="285" spans="1:12" s="49" customFormat="1" ht="17.25" customHeight="1" x14ac:dyDescent="0.3">
      <c r="B285" s="20" t="s">
        <v>0</v>
      </c>
      <c r="C285" s="20" t="s">
        <v>1</v>
      </c>
      <c r="D285" s="23" t="s">
        <v>2</v>
      </c>
      <c r="E285" s="23" t="s">
        <v>36</v>
      </c>
      <c r="F285" s="23" t="s">
        <v>4</v>
      </c>
      <c r="G285" s="23" t="s">
        <v>195</v>
      </c>
      <c r="H285" s="24"/>
      <c r="I285" s="23" t="s">
        <v>190</v>
      </c>
      <c r="J285" s="23" t="s">
        <v>12</v>
      </c>
      <c r="K285"/>
      <c r="L285"/>
    </row>
    <row r="286" spans="1:12" ht="17.25" customHeight="1" x14ac:dyDescent="0.3">
      <c r="B286" s="72"/>
      <c r="C286" s="25"/>
      <c r="D286" s="26"/>
      <c r="E286" s="26"/>
      <c r="F286" s="27" t="s">
        <v>194</v>
      </c>
      <c r="G286" s="27"/>
      <c r="H286" s="26"/>
      <c r="I286" s="26"/>
      <c r="J286" s="27" t="s">
        <v>190</v>
      </c>
    </row>
    <row r="287" spans="1:12" ht="17.25" customHeight="1" x14ac:dyDescent="0.25">
      <c r="A287" s="80"/>
      <c r="B287" s="122"/>
      <c r="C287" s="73"/>
      <c r="D287" s="74"/>
      <c r="E287" s="74"/>
      <c r="F287" s="158">
        <v>1</v>
      </c>
      <c r="G287" s="158">
        <v>2</v>
      </c>
      <c r="H287" s="158" t="s">
        <v>13</v>
      </c>
      <c r="I287" s="158">
        <v>4</v>
      </c>
      <c r="J287" s="158">
        <v>5</v>
      </c>
    </row>
    <row r="288" spans="1:12" ht="28.9" customHeight="1" x14ac:dyDescent="0.3">
      <c r="A288" s="80"/>
      <c r="B288" s="123"/>
      <c r="C288" s="37"/>
      <c r="D288" s="123"/>
      <c r="E288" s="8" t="s">
        <v>40</v>
      </c>
      <c r="F288" s="43">
        <f>F278</f>
        <v>48242.86</v>
      </c>
      <c r="G288" s="43">
        <f>G278</f>
        <v>1112322.21</v>
      </c>
      <c r="H288" s="66">
        <f>(I288-G288)</f>
        <v>-144686.01</v>
      </c>
      <c r="I288" s="43">
        <f>I278</f>
        <v>967636.2</v>
      </c>
      <c r="J288" s="43">
        <f>(F288+I288)</f>
        <v>1015879.0599999999</v>
      </c>
    </row>
    <row r="289" spans="1:10" ht="18" customHeight="1" x14ac:dyDescent="0.3">
      <c r="A289" s="80"/>
      <c r="B289" s="81" t="s">
        <v>29</v>
      </c>
      <c r="C289" s="6"/>
      <c r="D289" s="7"/>
      <c r="E289" s="124" t="s">
        <v>140</v>
      </c>
      <c r="F289" s="43"/>
      <c r="G289" s="43"/>
      <c r="H289" s="43"/>
      <c r="I289" s="43"/>
      <c r="J289" s="43"/>
    </row>
    <row r="290" spans="1:10" ht="18" customHeight="1" x14ac:dyDescent="0.3">
      <c r="A290" s="80"/>
      <c r="C290" s="6" t="s">
        <v>185</v>
      </c>
      <c r="D290" s="7"/>
      <c r="E290" s="8" t="s">
        <v>142</v>
      </c>
      <c r="F290" s="43"/>
      <c r="G290" s="43"/>
      <c r="H290" s="43"/>
      <c r="I290" s="43"/>
      <c r="J290" s="43"/>
    </row>
    <row r="291" spans="1:10" ht="17.25" customHeight="1" x14ac:dyDescent="0.3">
      <c r="A291" s="80"/>
      <c r="C291" s="6"/>
      <c r="D291" s="7">
        <v>56</v>
      </c>
      <c r="E291" s="4" t="s">
        <v>57</v>
      </c>
      <c r="F291" s="43">
        <v>0</v>
      </c>
      <c r="G291" s="43">
        <v>45000</v>
      </c>
      <c r="H291" s="43">
        <f>(I291-G291)</f>
        <v>0</v>
      </c>
      <c r="I291" s="43">
        <v>45000</v>
      </c>
      <c r="J291" s="43">
        <f>(F291+I291)</f>
        <v>45000</v>
      </c>
    </row>
    <row r="292" spans="1:10" ht="17.25" customHeight="1" x14ac:dyDescent="0.3">
      <c r="A292" s="80"/>
      <c r="C292" s="6"/>
      <c r="D292" s="7">
        <v>57</v>
      </c>
      <c r="E292" s="4" t="s">
        <v>58</v>
      </c>
      <c r="F292" s="43">
        <v>0</v>
      </c>
      <c r="G292" s="43">
        <v>20000</v>
      </c>
      <c r="H292" s="43">
        <f>(I292-G292)</f>
        <v>0</v>
      </c>
      <c r="I292" s="43">
        <v>20000</v>
      </c>
      <c r="J292" s="43">
        <f>(F292+I292)</f>
        <v>20000</v>
      </c>
    </row>
    <row r="293" spans="1:10" ht="17.25" customHeight="1" x14ac:dyDescent="0.3">
      <c r="A293" s="80"/>
      <c r="C293" s="6"/>
      <c r="D293" s="7">
        <v>58</v>
      </c>
      <c r="E293" s="4" t="s">
        <v>59</v>
      </c>
      <c r="F293" s="43"/>
      <c r="G293" s="43"/>
      <c r="H293" s="43"/>
      <c r="I293" s="43"/>
      <c r="J293" s="43"/>
    </row>
    <row r="294" spans="1:10" ht="17.25" customHeight="1" x14ac:dyDescent="0.3">
      <c r="A294" s="80"/>
      <c r="C294" s="6"/>
      <c r="D294" s="7" t="s">
        <v>27</v>
      </c>
      <c r="E294" s="4" t="s">
        <v>60</v>
      </c>
      <c r="F294" s="43">
        <v>0</v>
      </c>
      <c r="G294" s="43">
        <v>16000</v>
      </c>
      <c r="H294" s="43">
        <f>(I294-G294)</f>
        <v>0</v>
      </c>
      <c r="I294" s="43">
        <v>16000</v>
      </c>
      <c r="J294" s="43">
        <f>(F294+I294)</f>
        <v>16000</v>
      </c>
    </row>
    <row r="295" spans="1:10" ht="17.25" customHeight="1" x14ac:dyDescent="0.3">
      <c r="A295" s="80"/>
      <c r="B295" s="6" t="s">
        <v>27</v>
      </c>
      <c r="C295" s="6"/>
      <c r="D295" s="7">
        <v>59</v>
      </c>
      <c r="E295" s="4" t="s">
        <v>61</v>
      </c>
      <c r="F295" s="43">
        <v>0</v>
      </c>
      <c r="G295" s="43">
        <v>500</v>
      </c>
      <c r="H295" s="43">
        <f>(I295-G295)</f>
        <v>0</v>
      </c>
      <c r="I295" s="43">
        <v>500</v>
      </c>
      <c r="J295" s="43">
        <f>(F295+I295)</f>
        <v>500</v>
      </c>
    </row>
    <row r="296" spans="1:10" ht="17.25" customHeight="1" x14ac:dyDescent="0.3">
      <c r="A296" s="80"/>
      <c r="B296" s="6"/>
      <c r="C296" s="6"/>
      <c r="D296" s="7">
        <v>60</v>
      </c>
      <c r="E296" s="4" t="s">
        <v>62</v>
      </c>
      <c r="F296" s="55">
        <v>0</v>
      </c>
      <c r="G296" s="55">
        <v>7500</v>
      </c>
      <c r="H296" s="55">
        <f>(I296-G296)</f>
        <v>0</v>
      </c>
      <c r="I296" s="55">
        <v>7500</v>
      </c>
      <c r="J296" s="55">
        <f>(F296+I296)</f>
        <v>7500</v>
      </c>
    </row>
    <row r="297" spans="1:10" ht="0.75" customHeight="1" x14ac:dyDescent="0.3">
      <c r="A297" s="80"/>
      <c r="B297" s="6"/>
      <c r="C297" s="6"/>
      <c r="D297" s="7"/>
      <c r="E297" s="4"/>
      <c r="F297" s="43"/>
      <c r="G297" s="43">
        <v>0</v>
      </c>
      <c r="H297" s="43"/>
      <c r="I297" s="43">
        <v>0</v>
      </c>
      <c r="J297" s="43"/>
    </row>
    <row r="298" spans="1:10" ht="18" customHeight="1" x14ac:dyDescent="0.3">
      <c r="A298" s="80"/>
      <c r="B298" s="91"/>
      <c r="C298" s="91"/>
      <c r="D298" s="90"/>
      <c r="E298" s="99" t="s">
        <v>222</v>
      </c>
      <c r="F298" s="92">
        <f>(F291+F292+F294+F295+F296)</f>
        <v>0</v>
      </c>
      <c r="G298" s="92">
        <f>(G291+G292+G294+G295+G296)</f>
        <v>89000</v>
      </c>
      <c r="H298" s="92">
        <f>I298-G298</f>
        <v>0</v>
      </c>
      <c r="I298" s="92">
        <f>(I291+I292+I294+I295+I296)</f>
        <v>89000</v>
      </c>
      <c r="J298" s="92">
        <f>(F298+I298)</f>
        <v>89000</v>
      </c>
    </row>
    <row r="299" spans="1:10" ht="20.25" customHeight="1" thickBot="1" x14ac:dyDescent="0.35">
      <c r="A299" s="80"/>
      <c r="B299" s="110"/>
      <c r="C299" s="110"/>
      <c r="D299" s="111"/>
      <c r="E299" s="115" t="s">
        <v>64</v>
      </c>
      <c r="F299" s="116">
        <f>(F298)</f>
        <v>0</v>
      </c>
      <c r="G299" s="116">
        <f>G298</f>
        <v>89000</v>
      </c>
      <c r="H299" s="116">
        <f>(H298)</f>
        <v>0</v>
      </c>
      <c r="I299" s="116">
        <f>(I298)</f>
        <v>89000</v>
      </c>
      <c r="J299" s="116">
        <f>(J298)</f>
        <v>89000</v>
      </c>
    </row>
    <row r="300" spans="1:10" ht="24" customHeight="1" thickTop="1" thickBot="1" x14ac:dyDescent="0.35">
      <c r="A300" s="80"/>
      <c r="B300" s="83"/>
      <c r="C300" s="84"/>
      <c r="D300" s="84"/>
      <c r="E300" s="85" t="s">
        <v>144</v>
      </c>
      <c r="F300" s="86">
        <f>(F288+F299)</f>
        <v>48242.86</v>
      </c>
      <c r="G300" s="86">
        <f>(G288+G299)</f>
        <v>1201322.21</v>
      </c>
      <c r="H300" s="86">
        <f>(I300-G300)</f>
        <v>-144686.01</v>
      </c>
      <c r="I300" s="86">
        <f>(I288+I299)</f>
        <v>1056636.2</v>
      </c>
      <c r="J300" s="86">
        <f>(F300+I300)</f>
        <v>1104879.06</v>
      </c>
    </row>
    <row r="301" spans="1:10" ht="19.5" thickTop="1" x14ac:dyDescent="0.3">
      <c r="B301" s="79"/>
    </row>
    <row r="302" spans="1:10" ht="18.75" x14ac:dyDescent="0.3">
      <c r="B302" s="79"/>
      <c r="J302" s="157"/>
    </row>
    <row r="303" spans="1:10" ht="1.1499999999999999" customHeight="1" x14ac:dyDescent="0.3">
      <c r="B303" s="79"/>
    </row>
    <row r="304" spans="1:10" ht="18.75" x14ac:dyDescent="0.3">
      <c r="B304" s="79"/>
    </row>
    <row r="305" spans="2:2" ht="1.9" customHeight="1" x14ac:dyDescent="0.3">
      <c r="B305" s="79"/>
    </row>
    <row r="306" spans="2:2" ht="18.75" x14ac:dyDescent="0.3">
      <c r="B306" s="37"/>
    </row>
    <row r="307" spans="2:2" ht="21.6" customHeight="1" x14ac:dyDescent="0.2"/>
    <row r="326" spans="1:2" x14ac:dyDescent="0.2">
      <c r="A326" s="49" t="s">
        <v>27</v>
      </c>
      <c r="B326" s="49" t="s">
        <v>27</v>
      </c>
    </row>
  </sheetData>
  <mergeCells count="8">
    <mergeCell ref="B223:C223"/>
    <mergeCell ref="B280:C280"/>
    <mergeCell ref="B2:K2"/>
    <mergeCell ref="B56:K56"/>
    <mergeCell ref="B1:C1"/>
    <mergeCell ref="B55:C55"/>
    <mergeCell ref="B110:C110"/>
    <mergeCell ref="B168:C168"/>
  </mergeCells>
  <phoneticPr fontId="6" type="noConversion"/>
  <pageMargins left="0.39370078740157483" right="0" top="0.39370078740157483" bottom="0.19685039370078741" header="0.51181102362204722" footer="0.51181102362204722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FAC6-085E-41B6-98B7-B2447C1FA7A9}">
  <dimension ref="B1:G18"/>
  <sheetViews>
    <sheetView topLeftCell="A8" workbookViewId="0">
      <selection activeCell="E15" sqref="E15"/>
    </sheetView>
  </sheetViews>
  <sheetFormatPr defaultRowHeight="15" x14ac:dyDescent="0.25"/>
  <cols>
    <col min="1" max="1" width="0.5703125" style="133" customWidth="1"/>
    <col min="2" max="2" width="77.140625" style="133" customWidth="1"/>
    <col min="3" max="3" width="22" style="133" customWidth="1"/>
    <col min="4" max="4" width="12.42578125" style="133" customWidth="1"/>
    <col min="5" max="5" width="59" style="133" customWidth="1"/>
    <col min="6" max="7" width="9.140625" style="133"/>
    <col min="8" max="8" width="1" style="133" customWidth="1"/>
    <col min="9" max="16384" width="9.140625" style="133"/>
  </cols>
  <sheetData>
    <row r="1" spans="2:7" ht="45.75" customHeight="1" x14ac:dyDescent="0.25"/>
    <row r="2" spans="2:7" ht="34.5" customHeight="1" x14ac:dyDescent="0.35">
      <c r="B2" s="193" t="s">
        <v>217</v>
      </c>
      <c r="C2" s="193"/>
      <c r="D2" s="193"/>
      <c r="E2" s="135"/>
      <c r="F2" s="135"/>
      <c r="G2" s="134">
        <v>7</v>
      </c>
    </row>
    <row r="3" spans="2:7" ht="34.5" customHeight="1" thickBot="1" x14ac:dyDescent="0.3"/>
    <row r="4" spans="2:7" ht="34.5" customHeight="1" x14ac:dyDescent="0.4">
      <c r="B4" s="194" t="s">
        <v>167</v>
      </c>
      <c r="C4" s="195"/>
      <c r="D4" s="196"/>
    </row>
    <row r="5" spans="2:7" ht="34.5" customHeight="1" x14ac:dyDescent="0.3">
      <c r="B5" s="160" t="s">
        <v>221</v>
      </c>
      <c r="C5" s="161">
        <v>193203.6</v>
      </c>
      <c r="D5" s="162">
        <v>0.18290000000000001</v>
      </c>
    </row>
    <row r="6" spans="2:7" ht="34.5" customHeight="1" x14ac:dyDescent="0.3">
      <c r="B6" s="163" t="s">
        <v>15</v>
      </c>
      <c r="C6" s="164">
        <v>504997</v>
      </c>
      <c r="D6" s="162">
        <v>0.47789999999999999</v>
      </c>
    </row>
    <row r="7" spans="2:7" ht="34.5" customHeight="1" x14ac:dyDescent="0.3">
      <c r="B7" s="163" t="s">
        <v>38</v>
      </c>
      <c r="C7" s="164">
        <v>49335.6</v>
      </c>
      <c r="D7" s="162">
        <v>4.6699999999999998E-2</v>
      </c>
    </row>
    <row r="8" spans="2:7" ht="34.5" customHeight="1" x14ac:dyDescent="0.3">
      <c r="B8" s="163" t="s">
        <v>41</v>
      </c>
      <c r="C8" s="165">
        <v>80100</v>
      </c>
      <c r="D8" s="162">
        <v>7.5800000000000006E-2</v>
      </c>
    </row>
    <row r="9" spans="2:7" ht="34.5" customHeight="1" x14ac:dyDescent="0.3">
      <c r="B9" s="166" t="s">
        <v>166</v>
      </c>
      <c r="C9" s="167">
        <v>140000</v>
      </c>
      <c r="D9" s="168">
        <v>0.13250000000000001</v>
      </c>
    </row>
    <row r="10" spans="2:7" ht="34.5" customHeight="1" thickBot="1" x14ac:dyDescent="0.35">
      <c r="B10" s="169" t="s">
        <v>54</v>
      </c>
      <c r="C10" s="170">
        <v>89000</v>
      </c>
      <c r="D10" s="171">
        <v>8.4199999999999997E-2</v>
      </c>
    </row>
    <row r="11" spans="2:7" ht="34.5" customHeight="1" thickTop="1" thickBot="1" x14ac:dyDescent="0.4">
      <c r="B11" s="172" t="s">
        <v>65</v>
      </c>
      <c r="C11" s="173">
        <f>SUM(C5:C10)</f>
        <v>1056636.2</v>
      </c>
      <c r="D11" s="174">
        <f>SUM(D5:D10)</f>
        <v>1</v>
      </c>
    </row>
    <row r="12" spans="2:7" ht="34.5" customHeight="1" thickBot="1" x14ac:dyDescent="0.35">
      <c r="B12" s="175"/>
      <c r="C12" s="176"/>
      <c r="D12" s="177"/>
    </row>
    <row r="13" spans="2:7" ht="34.5" customHeight="1" x14ac:dyDescent="0.4">
      <c r="B13" s="194" t="s">
        <v>165</v>
      </c>
      <c r="C13" s="195"/>
      <c r="D13" s="196"/>
    </row>
    <row r="14" spans="2:7" ht="34.5" customHeight="1" x14ac:dyDescent="0.3">
      <c r="B14" s="178" t="s">
        <v>75</v>
      </c>
      <c r="C14" s="179">
        <v>708636.2</v>
      </c>
      <c r="D14" s="180">
        <v>0.67069999999999996</v>
      </c>
    </row>
    <row r="15" spans="2:7" ht="34.5" customHeight="1" x14ac:dyDescent="0.3">
      <c r="B15" s="166" t="s">
        <v>127</v>
      </c>
      <c r="C15" s="167">
        <v>235000</v>
      </c>
      <c r="D15" s="168">
        <v>0.22239999999999999</v>
      </c>
      <c r="E15" s="188" t="s">
        <v>27</v>
      </c>
    </row>
    <row r="16" spans="2:7" ht="34.5" customHeight="1" x14ac:dyDescent="0.3">
      <c r="B16" s="166" t="s">
        <v>151</v>
      </c>
      <c r="C16" s="181">
        <v>24000</v>
      </c>
      <c r="D16" s="168">
        <v>2.2700000000000001E-2</v>
      </c>
    </row>
    <row r="17" spans="2:4" ht="34.5" customHeight="1" thickBot="1" x14ac:dyDescent="0.35">
      <c r="B17" s="169" t="s">
        <v>140</v>
      </c>
      <c r="C17" s="182">
        <v>89000</v>
      </c>
      <c r="D17" s="183">
        <v>8.4199999999999997E-2</v>
      </c>
    </row>
    <row r="18" spans="2:4" ht="34.5" customHeight="1" thickTop="1" thickBot="1" x14ac:dyDescent="0.4">
      <c r="B18" s="184" t="s">
        <v>144</v>
      </c>
      <c r="C18" s="173">
        <f>SUM(C14:C17)</f>
        <v>1056636.2</v>
      </c>
      <c r="D18" s="174">
        <f>SUM(D14:D17)</f>
        <v>1</v>
      </c>
    </row>
  </sheetData>
  <mergeCells count="3">
    <mergeCell ref="B2:D2"/>
    <mergeCell ref="B4:D4"/>
    <mergeCell ref="B13:D13"/>
  </mergeCells>
  <pageMargins left="0.39370078740157483" right="0" top="0.3937007874015748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77222-EAE3-4A12-A287-98349E88366C}">
  <sheetPr>
    <pageSetUpPr fitToPage="1"/>
  </sheetPr>
  <dimension ref="B1:O22"/>
  <sheetViews>
    <sheetView workbookViewId="0">
      <selection activeCell="P20" sqref="P20"/>
    </sheetView>
  </sheetViews>
  <sheetFormatPr defaultRowHeight="15" x14ac:dyDescent="0.25"/>
  <cols>
    <col min="1" max="1" width="1.140625" style="133" customWidth="1"/>
    <col min="2" max="2" width="37.85546875" style="133" customWidth="1"/>
    <col min="3" max="8" width="13.42578125" style="133" customWidth="1"/>
    <col min="9" max="9" width="11.28515625" style="133" customWidth="1"/>
    <col min="10" max="10" width="1.28515625" style="133" customWidth="1"/>
    <col min="11" max="16" width="9.140625" style="133"/>
    <col min="17" max="17" width="1.140625" style="133" customWidth="1"/>
    <col min="18" max="16384" width="9.140625" style="133"/>
  </cols>
  <sheetData>
    <row r="1" spans="2:15" ht="31.9" customHeight="1" x14ac:dyDescent="0.25"/>
    <row r="2" spans="2:15" ht="28.9" customHeight="1" x14ac:dyDescent="0.25">
      <c r="B2" s="197" t="s">
        <v>200</v>
      </c>
      <c r="C2" s="197"/>
      <c r="D2" s="197"/>
      <c r="E2" s="197"/>
      <c r="F2" s="197"/>
      <c r="G2" s="197"/>
      <c r="H2" s="197"/>
      <c r="I2" s="197"/>
      <c r="J2" s="135"/>
      <c r="K2" s="135"/>
      <c r="L2" s="135"/>
      <c r="M2" s="135"/>
      <c r="N2" s="135"/>
      <c r="O2" s="135"/>
    </row>
    <row r="3" spans="2:15" x14ac:dyDescent="0.25">
      <c r="B3" s="137"/>
      <c r="C3" s="137"/>
      <c r="D3" s="137"/>
      <c r="E3" s="137"/>
      <c r="F3" s="137"/>
      <c r="G3" s="137"/>
      <c r="H3" s="137"/>
      <c r="I3" s="137"/>
    </row>
    <row r="4" spans="2:15" ht="19.899999999999999" customHeight="1" x14ac:dyDescent="0.25">
      <c r="B4" s="198" t="s">
        <v>170</v>
      </c>
      <c r="C4" s="200" t="s">
        <v>201</v>
      </c>
      <c r="D4" s="200" t="s">
        <v>202</v>
      </c>
      <c r="E4" s="200" t="s">
        <v>203</v>
      </c>
      <c r="F4" s="200" t="s">
        <v>204</v>
      </c>
      <c r="G4" s="202" t="s">
        <v>205</v>
      </c>
      <c r="H4" s="203"/>
      <c r="I4" s="198" t="s">
        <v>206</v>
      </c>
    </row>
    <row r="5" spans="2:15" ht="19.899999999999999" customHeight="1" x14ac:dyDescent="0.25">
      <c r="B5" s="199"/>
      <c r="C5" s="201"/>
      <c r="D5" s="201"/>
      <c r="E5" s="201"/>
      <c r="F5" s="201"/>
      <c r="G5" s="148" t="s">
        <v>207</v>
      </c>
      <c r="H5" s="148" t="s">
        <v>208</v>
      </c>
      <c r="I5" s="199"/>
      <c r="L5" s="138" t="s">
        <v>27</v>
      </c>
    </row>
    <row r="6" spans="2:15" ht="19.899999999999999" customHeight="1" x14ac:dyDescent="0.25">
      <c r="B6" s="139" t="s">
        <v>169</v>
      </c>
      <c r="C6" s="149">
        <v>0</v>
      </c>
      <c r="D6" s="149">
        <v>2</v>
      </c>
      <c r="E6" s="149">
        <v>1</v>
      </c>
      <c r="F6" s="149">
        <v>0</v>
      </c>
      <c r="G6" s="149">
        <v>0</v>
      </c>
      <c r="H6" s="149">
        <v>0</v>
      </c>
      <c r="I6" s="149">
        <v>3</v>
      </c>
    </row>
    <row r="7" spans="2:15" ht="19.899999999999999" customHeight="1" x14ac:dyDescent="0.25">
      <c r="B7" s="139" t="s">
        <v>209</v>
      </c>
      <c r="C7" s="149">
        <v>0</v>
      </c>
      <c r="D7" s="149">
        <v>2</v>
      </c>
      <c r="E7" s="149">
        <v>0</v>
      </c>
      <c r="F7" s="149">
        <v>0</v>
      </c>
      <c r="G7" s="149">
        <v>0</v>
      </c>
      <c r="H7" s="149">
        <v>0</v>
      </c>
      <c r="I7" s="149">
        <v>2</v>
      </c>
    </row>
    <row r="8" spans="2:15" ht="19.899999999999999" customHeight="1" thickBot="1" x14ac:dyDescent="0.3">
      <c r="B8" s="140" t="s">
        <v>168</v>
      </c>
      <c r="C8" s="150">
        <v>0</v>
      </c>
      <c r="D8" s="150">
        <v>1</v>
      </c>
      <c r="E8" s="150">
        <v>0</v>
      </c>
      <c r="F8" s="150">
        <v>0</v>
      </c>
      <c r="G8" s="150">
        <v>0</v>
      </c>
      <c r="H8" s="150">
        <v>0</v>
      </c>
      <c r="I8" s="150">
        <v>1</v>
      </c>
    </row>
    <row r="9" spans="2:15" ht="19.899999999999999" customHeight="1" x14ac:dyDescent="0.25">
      <c r="B9" s="141" t="s">
        <v>171</v>
      </c>
      <c r="C9" s="151">
        <v>0</v>
      </c>
      <c r="D9" s="151">
        <v>3</v>
      </c>
      <c r="E9" s="151">
        <v>1</v>
      </c>
      <c r="F9" s="151">
        <v>0</v>
      </c>
      <c r="G9" s="151">
        <v>0</v>
      </c>
      <c r="H9" s="151">
        <v>0</v>
      </c>
      <c r="I9" s="151">
        <v>4</v>
      </c>
    </row>
    <row r="10" spans="2:15" ht="19.899999999999999" customHeight="1" x14ac:dyDescent="0.25">
      <c r="B10" s="139" t="s">
        <v>210</v>
      </c>
      <c r="C10" s="149">
        <v>0</v>
      </c>
      <c r="D10" s="149">
        <v>1</v>
      </c>
      <c r="E10" s="149">
        <v>0</v>
      </c>
      <c r="F10" s="149">
        <v>0</v>
      </c>
      <c r="G10" s="149">
        <v>0</v>
      </c>
      <c r="H10" s="149">
        <v>0</v>
      </c>
      <c r="I10" s="149">
        <v>1</v>
      </c>
    </row>
    <row r="11" spans="2:15" ht="19.899999999999999" customHeight="1" thickBot="1" x14ac:dyDescent="0.3">
      <c r="B11" s="140" t="s">
        <v>172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</row>
    <row r="12" spans="2:15" ht="19.899999999999999" customHeight="1" x14ac:dyDescent="0.25">
      <c r="B12" s="141" t="s">
        <v>211</v>
      </c>
      <c r="C12" s="151">
        <v>0</v>
      </c>
      <c r="D12" s="151">
        <v>4</v>
      </c>
      <c r="E12" s="151">
        <v>1</v>
      </c>
      <c r="F12" s="151">
        <v>0</v>
      </c>
      <c r="G12" s="151">
        <v>0</v>
      </c>
      <c r="H12" s="151">
        <v>0</v>
      </c>
      <c r="I12" s="151">
        <v>5</v>
      </c>
    </row>
    <row r="13" spans="2:15" ht="19.899999999999999" customHeight="1" x14ac:dyDescent="0.25">
      <c r="B13" s="139" t="s">
        <v>212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</row>
    <row r="14" spans="2:15" ht="19.899999999999999" customHeight="1" thickBot="1" x14ac:dyDescent="0.3">
      <c r="B14" s="142" t="s">
        <v>213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</row>
    <row r="15" spans="2:15" ht="15.75" thickTop="1" x14ac:dyDescent="0.25">
      <c r="B15" s="143"/>
      <c r="C15" s="143"/>
      <c r="D15" s="143"/>
      <c r="E15" s="143"/>
      <c r="F15" s="143"/>
      <c r="G15" s="143"/>
      <c r="H15" s="143"/>
      <c r="I15" s="143"/>
    </row>
    <row r="16" spans="2:15" x14ac:dyDescent="0.25">
      <c r="B16" s="136"/>
      <c r="C16" s="136"/>
      <c r="D16" s="136"/>
      <c r="E16" s="136"/>
      <c r="F16" s="136"/>
      <c r="G16" s="136"/>
      <c r="H16" s="136"/>
      <c r="I16" s="136"/>
    </row>
    <row r="17" spans="2:9" x14ac:dyDescent="0.25">
      <c r="B17" s="136"/>
      <c r="C17" s="136"/>
      <c r="D17" s="136"/>
      <c r="E17" s="136"/>
      <c r="F17" s="136"/>
      <c r="G17" s="136"/>
      <c r="H17" s="136"/>
      <c r="I17" s="136"/>
    </row>
    <row r="18" spans="2:9" x14ac:dyDescent="0.25">
      <c r="B18" s="136"/>
      <c r="C18" s="136"/>
      <c r="D18" s="136"/>
      <c r="E18" s="136"/>
      <c r="F18" s="136"/>
      <c r="G18" s="136"/>
      <c r="H18" s="136"/>
      <c r="I18" s="136"/>
    </row>
    <row r="19" spans="2:9" x14ac:dyDescent="0.25">
      <c r="B19" s="136"/>
      <c r="C19" s="136"/>
      <c r="D19" s="136"/>
      <c r="E19" s="136"/>
      <c r="F19" s="136"/>
      <c r="G19" s="136"/>
      <c r="H19" s="136"/>
      <c r="I19" s="136"/>
    </row>
    <row r="20" spans="2:9" x14ac:dyDescent="0.25">
      <c r="B20" s="136"/>
      <c r="C20" s="136"/>
      <c r="D20" s="136"/>
      <c r="E20" s="136"/>
      <c r="F20" s="136"/>
      <c r="G20" s="136"/>
      <c r="H20" s="136"/>
      <c r="I20" s="136"/>
    </row>
    <row r="21" spans="2:9" x14ac:dyDescent="0.25">
      <c r="B21" s="136"/>
      <c r="C21" s="136"/>
      <c r="D21" s="136"/>
      <c r="E21" s="136"/>
      <c r="F21" s="136"/>
      <c r="G21" s="136"/>
      <c r="H21" s="136"/>
      <c r="I21" s="136"/>
    </row>
    <row r="22" spans="2:9" x14ac:dyDescent="0.25">
      <c r="B22" s="136"/>
      <c r="C22" s="136"/>
      <c r="D22" s="136"/>
      <c r="E22" s="136"/>
      <c r="F22" s="136"/>
      <c r="G22" s="136"/>
      <c r="H22" s="136"/>
      <c r="I22" s="136"/>
    </row>
  </sheetData>
  <mergeCells count="8">
    <mergeCell ref="B2:I2"/>
    <mergeCell ref="B4:B5"/>
    <mergeCell ref="C4:C5"/>
    <mergeCell ref="D4:D5"/>
    <mergeCell ref="E4:E5"/>
    <mergeCell ref="F4:F5"/>
    <mergeCell ref="G4:H4"/>
    <mergeCell ref="I4:I5"/>
  </mergeCells>
  <pageMargins left="0.31496062992125984" right="0.31496062992125984" top="0.35433070866141736" bottom="0.35433070866141736" header="0.31496062992125984" footer="0.31496062992125984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PREVENTIVO</vt:lpstr>
      <vt:lpstr>RIEPILOGO</vt:lpstr>
      <vt:lpstr>PIANO FABBISOGNO PERSONALE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Frigerio</dc:creator>
  <cp:lastModifiedBy>Mario Frigerio</cp:lastModifiedBy>
  <cp:lastPrinted>2023-02-21T21:33:19Z</cp:lastPrinted>
  <dcterms:created xsi:type="dcterms:W3CDTF">2003-01-16T08:08:51Z</dcterms:created>
  <dcterms:modified xsi:type="dcterms:W3CDTF">2023-02-21T21:33:28Z</dcterms:modified>
</cp:coreProperties>
</file>