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io\Bilanci\Preventivo 2021\"/>
    </mc:Choice>
  </mc:AlternateContent>
  <xr:revisionPtr revIDLastSave="0" documentId="13_ncr:1_{7009A924-07D3-4117-91EA-7C98367BE000}" xr6:coauthVersionLast="46" xr6:coauthVersionMax="46" xr10:uidLastSave="{00000000-0000-0000-0000-000000000000}"/>
  <bookViews>
    <workbookView xWindow="-28920" yWindow="-120" windowWidth="29040" windowHeight="15840" activeTab="2" xr2:uid="{00000000-000D-0000-FFFF-FFFF00000000}"/>
  </bookViews>
  <sheets>
    <sheet name="PREVENTIVO" sheetId="1" r:id="rId1"/>
    <sheet name="RIEPILOGO" sheetId="4" r:id="rId2"/>
    <sheet name="PIANO FABBISOGNO PERSONALE" sheetId="5" r:id="rId3"/>
    <sheet name="Foglio2" sheetId="2" r:id="rId4"/>
    <sheet name="Foglio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4" l="1"/>
  <c r="C11" i="4"/>
  <c r="B19" i="4"/>
  <c r="C19" i="4"/>
  <c r="H273" i="1"/>
  <c r="J273" i="1"/>
  <c r="J272" i="1"/>
  <c r="J133" i="1"/>
  <c r="J132" i="1"/>
  <c r="H211" i="1"/>
  <c r="H192" i="1"/>
  <c r="H272" i="1"/>
  <c r="H254" i="1"/>
  <c r="J216" i="1"/>
  <c r="J211" i="1"/>
  <c r="F251" i="1"/>
  <c r="G299" i="1"/>
  <c r="G300" i="1"/>
  <c r="I299" i="1"/>
  <c r="H299" i="1"/>
  <c r="H300" i="1"/>
  <c r="G34" i="1"/>
  <c r="G22" i="1"/>
  <c r="G23" i="1"/>
  <c r="H88" i="1"/>
  <c r="H11" i="1"/>
  <c r="J11" i="1"/>
  <c r="H15" i="1"/>
  <c r="J15" i="1"/>
  <c r="H16" i="1"/>
  <c r="J16" i="1"/>
  <c r="H17" i="1"/>
  <c r="J17" i="1"/>
  <c r="H18" i="1"/>
  <c r="J18" i="1"/>
  <c r="H19" i="1"/>
  <c r="J19" i="1"/>
  <c r="H20" i="1"/>
  <c r="J20" i="1"/>
  <c r="F22" i="1"/>
  <c r="I22" i="1"/>
  <c r="I23" i="1"/>
  <c r="H27" i="1"/>
  <c r="J27" i="1"/>
  <c r="H28" i="1"/>
  <c r="J28" i="1"/>
  <c r="H29" i="1"/>
  <c r="J29" i="1"/>
  <c r="H31" i="1"/>
  <c r="J31" i="1"/>
  <c r="G33" i="1"/>
  <c r="I33" i="1"/>
  <c r="F34" i="1"/>
  <c r="I34" i="1"/>
  <c r="H34" i="1"/>
  <c r="F39" i="1"/>
  <c r="F40" i="1"/>
  <c r="J40" i="1"/>
  <c r="H44" i="1"/>
  <c r="J44" i="1"/>
  <c r="H45" i="1"/>
  <c r="J45" i="1"/>
  <c r="H46" i="1"/>
  <c r="J46" i="1"/>
  <c r="F48" i="1"/>
  <c r="G48" i="1"/>
  <c r="I48" i="1"/>
  <c r="I49" i="1"/>
  <c r="H67" i="1"/>
  <c r="J67" i="1"/>
  <c r="F69" i="1"/>
  <c r="G69" i="1"/>
  <c r="I69" i="1"/>
  <c r="H71" i="1"/>
  <c r="J71" i="1"/>
  <c r="F73" i="1"/>
  <c r="J73" i="1"/>
  <c r="G73" i="1"/>
  <c r="I73" i="1"/>
  <c r="F78" i="1"/>
  <c r="I78" i="1"/>
  <c r="H81" i="1"/>
  <c r="J81" i="1"/>
  <c r="F83" i="1"/>
  <c r="G83" i="1"/>
  <c r="G84" i="1"/>
  <c r="H84" i="1"/>
  <c r="I83" i="1"/>
  <c r="J88" i="1"/>
  <c r="F90" i="1"/>
  <c r="F91" i="1"/>
  <c r="G90" i="1"/>
  <c r="G91" i="1"/>
  <c r="I90" i="1"/>
  <c r="I91" i="1"/>
  <c r="H95" i="1"/>
  <c r="J95" i="1"/>
  <c r="H96" i="1"/>
  <c r="J96" i="1"/>
  <c r="H98" i="1"/>
  <c r="J98" i="1"/>
  <c r="H99" i="1"/>
  <c r="J99" i="1"/>
  <c r="H100" i="1"/>
  <c r="J100" i="1"/>
  <c r="F102" i="1"/>
  <c r="G102" i="1"/>
  <c r="G103" i="1"/>
  <c r="I102" i="1"/>
  <c r="I103" i="1"/>
  <c r="H122" i="1"/>
  <c r="J122" i="1"/>
  <c r="H123" i="1"/>
  <c r="H128" i="1"/>
  <c r="J123" i="1"/>
  <c r="H124" i="1"/>
  <c r="J124" i="1"/>
  <c r="H126" i="1"/>
  <c r="J126" i="1"/>
  <c r="F128" i="1"/>
  <c r="G128" i="1"/>
  <c r="I128" i="1"/>
  <c r="J128" i="1"/>
  <c r="H131" i="1"/>
  <c r="H135" i="1"/>
  <c r="J131" i="1"/>
  <c r="H132" i="1"/>
  <c r="H133" i="1"/>
  <c r="F135" i="1"/>
  <c r="G135" i="1"/>
  <c r="I135" i="1"/>
  <c r="H138" i="1"/>
  <c r="H141" i="1"/>
  <c r="J138" i="1"/>
  <c r="H139" i="1"/>
  <c r="J139" i="1"/>
  <c r="F141" i="1"/>
  <c r="G141" i="1"/>
  <c r="I141" i="1"/>
  <c r="H144" i="1"/>
  <c r="J144" i="1"/>
  <c r="H145" i="1"/>
  <c r="H151" i="1"/>
  <c r="J145" i="1"/>
  <c r="H146" i="1"/>
  <c r="J146" i="1"/>
  <c r="H147" i="1"/>
  <c r="J147" i="1"/>
  <c r="H148" i="1"/>
  <c r="J148" i="1"/>
  <c r="H149" i="1"/>
  <c r="J149" i="1"/>
  <c r="F151" i="1"/>
  <c r="G151" i="1"/>
  <c r="I151" i="1"/>
  <c r="H154" i="1"/>
  <c r="J154" i="1"/>
  <c r="H155" i="1"/>
  <c r="J155" i="1"/>
  <c r="H156" i="1"/>
  <c r="J156" i="1"/>
  <c r="H157" i="1"/>
  <c r="J157" i="1"/>
  <c r="H158" i="1"/>
  <c r="J158" i="1"/>
  <c r="F160" i="1"/>
  <c r="J160" i="1"/>
  <c r="G160" i="1"/>
  <c r="I160" i="1"/>
  <c r="H180" i="1"/>
  <c r="J180" i="1"/>
  <c r="H181" i="1"/>
  <c r="J181" i="1"/>
  <c r="H182" i="1"/>
  <c r="J182" i="1"/>
  <c r="H183" i="1"/>
  <c r="J183" i="1"/>
  <c r="H184" i="1"/>
  <c r="J184" i="1"/>
  <c r="F186" i="1"/>
  <c r="G186" i="1"/>
  <c r="I186" i="1"/>
  <c r="H189" i="1"/>
  <c r="J189" i="1"/>
  <c r="H190" i="1"/>
  <c r="J190" i="1"/>
  <c r="H191" i="1"/>
  <c r="J191" i="1"/>
  <c r="J192" i="1"/>
  <c r="F194" i="1"/>
  <c r="G194" i="1"/>
  <c r="I194" i="1"/>
  <c r="H197" i="1"/>
  <c r="J197" i="1"/>
  <c r="H198" i="1"/>
  <c r="J198" i="1"/>
  <c r="H199" i="1"/>
  <c r="J199" i="1"/>
  <c r="H200" i="1"/>
  <c r="J200" i="1"/>
  <c r="H201" i="1"/>
  <c r="J201" i="1"/>
  <c r="H202" i="1"/>
  <c r="J202" i="1"/>
  <c r="H203" i="1"/>
  <c r="J203" i="1"/>
  <c r="H204" i="1"/>
  <c r="J204" i="1"/>
  <c r="H205" i="1"/>
  <c r="J205" i="1"/>
  <c r="H206" i="1"/>
  <c r="J206" i="1"/>
  <c r="F208" i="1"/>
  <c r="G208" i="1"/>
  <c r="I208" i="1"/>
  <c r="F213" i="1"/>
  <c r="G213" i="1"/>
  <c r="I213" i="1"/>
  <c r="H216" i="1"/>
  <c r="H218" i="1"/>
  <c r="F218" i="1"/>
  <c r="G218" i="1"/>
  <c r="I218" i="1"/>
  <c r="J218" i="1"/>
  <c r="H235" i="1"/>
  <c r="J235" i="1"/>
  <c r="H236" i="1"/>
  <c r="J236" i="1"/>
  <c r="F238" i="1"/>
  <c r="G238" i="1"/>
  <c r="I238" i="1"/>
  <c r="H241" i="1"/>
  <c r="H244" i="1"/>
  <c r="J241" i="1"/>
  <c r="H242" i="1"/>
  <c r="J242" i="1"/>
  <c r="F244" i="1"/>
  <c r="G244" i="1"/>
  <c r="I244" i="1"/>
  <c r="H249" i="1"/>
  <c r="J249" i="1"/>
  <c r="G251" i="1"/>
  <c r="I251" i="1"/>
  <c r="J251" i="1"/>
  <c r="J254" i="1"/>
  <c r="H255" i="1"/>
  <c r="J255" i="1"/>
  <c r="F257" i="1"/>
  <c r="G257" i="1"/>
  <c r="I257" i="1"/>
  <c r="F262" i="1"/>
  <c r="G262" i="1"/>
  <c r="I262" i="1"/>
  <c r="H265" i="1"/>
  <c r="H267" i="1"/>
  <c r="J265" i="1"/>
  <c r="F267" i="1"/>
  <c r="G267" i="1"/>
  <c r="G268" i="1"/>
  <c r="I267" i="1"/>
  <c r="F273" i="1"/>
  <c r="F274" i="1"/>
  <c r="G273" i="1"/>
  <c r="G274" i="1"/>
  <c r="I273" i="1"/>
  <c r="I274" i="1"/>
  <c r="H292" i="1"/>
  <c r="J292" i="1"/>
  <c r="H293" i="1"/>
  <c r="J293" i="1"/>
  <c r="H295" i="1"/>
  <c r="J295" i="1"/>
  <c r="H296" i="1"/>
  <c r="J296" i="1"/>
  <c r="H297" i="1"/>
  <c r="J297" i="1"/>
  <c r="F299" i="1"/>
  <c r="J69" i="1"/>
  <c r="I84" i="1"/>
  <c r="J34" i="1"/>
  <c r="H73" i="1"/>
  <c r="F300" i="1"/>
  <c r="G49" i="1"/>
  <c r="G51" i="1"/>
  <c r="G64" i="1"/>
  <c r="J299" i="1"/>
  <c r="J300" i="1"/>
  <c r="I300" i="1"/>
  <c r="J22" i="1"/>
  <c r="H22" i="1"/>
  <c r="H257" i="1"/>
  <c r="H49" i="1"/>
  <c r="J244" i="1"/>
  <c r="J48" i="1"/>
  <c r="I24" i="1"/>
  <c r="H208" i="1"/>
  <c r="H209" i="1"/>
  <c r="H213" i="1"/>
  <c r="F161" i="1"/>
  <c r="J91" i="1"/>
  <c r="F84" i="1"/>
  <c r="J84" i="1"/>
  <c r="J151" i="1"/>
  <c r="H102" i="1"/>
  <c r="H103" i="1"/>
  <c r="J257" i="1"/>
  <c r="H238" i="1"/>
  <c r="H186" i="1"/>
  <c r="H160" i="1"/>
  <c r="J102" i="1"/>
  <c r="J103" i="1"/>
  <c r="H274" i="1"/>
  <c r="G161" i="1"/>
  <c r="G178" i="1"/>
  <c r="G219" i="1"/>
  <c r="G233" i="1"/>
  <c r="G245" i="1"/>
  <c r="G275" i="1"/>
  <c r="G289" i="1"/>
  <c r="G301" i="1"/>
  <c r="J141" i="1"/>
  <c r="J135" i="1"/>
  <c r="H83" i="1"/>
  <c r="F49" i="1"/>
  <c r="J49" i="1"/>
  <c r="H194" i="1"/>
  <c r="I161" i="1"/>
  <c r="I178" i="1"/>
  <c r="I219" i="1"/>
  <c r="J274" i="1"/>
  <c r="J238" i="1"/>
  <c r="J194" i="1"/>
  <c r="J186" i="1"/>
  <c r="H90" i="1"/>
  <c r="I51" i="1"/>
  <c r="H51" i="1"/>
  <c r="F23" i="1"/>
  <c r="I268" i="1"/>
  <c r="H268" i="1"/>
  <c r="F268" i="1"/>
  <c r="H251" i="1"/>
  <c r="J208" i="1"/>
  <c r="G104" i="1"/>
  <c r="G50" i="1"/>
  <c r="J267" i="1"/>
  <c r="F103" i="1"/>
  <c r="H91" i="1"/>
  <c r="H69" i="1"/>
  <c r="H161" i="1"/>
  <c r="H23" i="1"/>
  <c r="I50" i="1"/>
  <c r="J90" i="1"/>
  <c r="J213" i="1"/>
  <c r="J83" i="1"/>
  <c r="F50" i="1"/>
  <c r="G39" i="1"/>
  <c r="I39" i="1"/>
  <c r="F178" i="1"/>
  <c r="J50" i="1"/>
  <c r="J161" i="1"/>
  <c r="I64" i="1"/>
  <c r="H178" i="1"/>
  <c r="J23" i="1"/>
  <c r="F51" i="1"/>
  <c r="H50" i="1"/>
  <c r="J268" i="1"/>
  <c r="J178" i="1"/>
  <c r="F219" i="1"/>
  <c r="I233" i="1"/>
  <c r="H219" i="1"/>
  <c r="I104" i="1"/>
  <c r="H104" i="1"/>
  <c r="H64" i="1"/>
  <c r="J51" i="1"/>
  <c r="F64" i="1"/>
  <c r="I245" i="1"/>
  <c r="H233" i="1"/>
  <c r="J219" i="1"/>
  <c r="F233" i="1"/>
  <c r="F104" i="1"/>
  <c r="J104" i="1"/>
  <c r="J64" i="1"/>
  <c r="F245" i="1"/>
  <c r="J233" i="1"/>
  <c r="H245" i="1"/>
  <c r="I275" i="1"/>
  <c r="J245" i="1"/>
  <c r="F275" i="1"/>
  <c r="H275" i="1"/>
  <c r="I289" i="1"/>
  <c r="H289" i="1"/>
  <c r="I301" i="1"/>
  <c r="H301" i="1"/>
  <c r="F289" i="1"/>
  <c r="J275" i="1"/>
  <c r="J289" i="1"/>
  <c r="F301" i="1"/>
  <c r="J301" i="1"/>
</calcChain>
</file>

<file path=xl/sharedStrings.xml><?xml version="1.0" encoding="utf-8"?>
<sst xmlns="http://schemas.openxmlformats.org/spreadsheetml/2006/main" count="443" uniqueCount="227">
  <si>
    <t>TIT.</t>
  </si>
  <si>
    <t>CAT.</t>
  </si>
  <si>
    <t>CAP.</t>
  </si>
  <si>
    <t>RESIDUI ATTIVI</t>
  </si>
  <si>
    <t>ALLA FINE</t>
  </si>
  <si>
    <t xml:space="preserve">PREVISIONI </t>
  </si>
  <si>
    <t>PARTE I - ENTRATE</t>
  </si>
  <si>
    <t>RESIDUI</t>
  </si>
  <si>
    <t>COMPETENZA</t>
  </si>
  <si>
    <t>VARIAZIONI</t>
  </si>
  <si>
    <t>STANZIAMENTI</t>
  </si>
  <si>
    <t>PREVISIONI</t>
  </si>
  <si>
    <t>DI CASSA</t>
  </si>
  <si>
    <t>5 (1+4)</t>
  </si>
  <si>
    <t>3 (4-2)</t>
  </si>
  <si>
    <t>I</t>
  </si>
  <si>
    <t>ENTRATE CONTRIBUTIVE</t>
  </si>
  <si>
    <t>II</t>
  </si>
  <si>
    <t>Entrate per la prestazione di servizi</t>
  </si>
  <si>
    <t>Tassa rilascio certificati</t>
  </si>
  <si>
    <t>Tassa pareri liquidazione onorari</t>
  </si>
  <si>
    <t>Rimborso e/o conc. spese cessione mat. vario</t>
  </si>
  <si>
    <t>III</t>
  </si>
  <si>
    <t>Redditi e proventi patrimoniali</t>
  </si>
  <si>
    <t>Interessi su c.c. bancari</t>
  </si>
  <si>
    <t>Interessi su titoli</t>
  </si>
  <si>
    <t>Totale categoria I</t>
  </si>
  <si>
    <t>Totale categoria II</t>
  </si>
  <si>
    <t xml:space="preserve"> </t>
  </si>
  <si>
    <t>Totale categoria III</t>
  </si>
  <si>
    <t>IV</t>
  </si>
  <si>
    <t>Poste correttive e compensative di spese correnti</t>
  </si>
  <si>
    <t>Contr.Org.Sind. x conc. sp. uso Sala Sede</t>
  </si>
  <si>
    <t>Totale categoria IV</t>
  </si>
  <si>
    <t>TOTALE TITOLO II</t>
  </si>
  <si>
    <t>TOTALE TITOLO I</t>
  </si>
  <si>
    <t>TOTALE DA RIPORTARE</t>
  </si>
  <si>
    <t>Descrizione</t>
  </si>
  <si>
    <t xml:space="preserve">Avanzo di amministrazione al </t>
  </si>
  <si>
    <t>Contributi FNOMCeO per corsi agg.profess.</t>
  </si>
  <si>
    <t>p.m.</t>
  </si>
  <si>
    <t>ENTRATE DIVERSE</t>
  </si>
  <si>
    <t>TOTALE ENTRATE CORRENTI</t>
  </si>
  <si>
    <r>
      <t xml:space="preserve">Tassa iscrizione Albo Odontoiatri: </t>
    </r>
    <r>
      <rPr>
        <sz val="14"/>
        <rFont val="Calibri"/>
        <family val="2"/>
      </rPr>
      <t xml:space="preserve">(n.10)                    </t>
    </r>
  </si>
  <si>
    <r>
      <t>Tassa iscrizione Albo Società</t>
    </r>
    <r>
      <rPr>
        <sz val="14"/>
        <rFont val="Calibri"/>
        <family val="2"/>
      </rPr>
      <t xml:space="preserve"> tra Professionisti (n.1)</t>
    </r>
  </si>
  <si>
    <r>
      <t xml:space="preserve">Quote in sede doppia iscrizione: </t>
    </r>
    <r>
      <rPr>
        <sz val="14"/>
        <rFont val="Calibri"/>
        <family val="2"/>
      </rPr>
      <t xml:space="preserve">(n.  1)    </t>
    </r>
  </si>
  <si>
    <r>
      <t xml:space="preserve">Quote in sede Società tra Professionisti: </t>
    </r>
    <r>
      <rPr>
        <sz val="14"/>
        <rFont val="Calibri"/>
        <family val="2"/>
      </rPr>
      <t>(n. 1)</t>
    </r>
  </si>
  <si>
    <t>RIPORTO</t>
  </si>
  <si>
    <t>ENTRATE IN CONTO CAPITALE</t>
  </si>
  <si>
    <t>V</t>
  </si>
  <si>
    <t>Totale categoria V</t>
  </si>
  <si>
    <t>VI</t>
  </si>
  <si>
    <t>Dismissione di valori mobiliari</t>
  </si>
  <si>
    <t>Incasso titoli</t>
  </si>
  <si>
    <t xml:space="preserve"> p.m </t>
  </si>
  <si>
    <t>p.m</t>
  </si>
  <si>
    <t>Totale categoria VI</t>
  </si>
  <si>
    <t>VII</t>
  </si>
  <si>
    <t>Fondo indennità anzianità Personale lav.dip.</t>
  </si>
  <si>
    <t>Totale categoria VII</t>
  </si>
  <si>
    <t>TOTALE TITOLO III</t>
  </si>
  <si>
    <t>ENTRATE PER PARTITE DI GIRO</t>
  </si>
  <si>
    <t>VIII</t>
  </si>
  <si>
    <t>Entrate aventi natura di partite di giro</t>
  </si>
  <si>
    <t>Ritenute erariali e previdenziali lavoro dipendente</t>
  </si>
  <si>
    <t>Ritenute erariali su compensi lavoro autonomo</t>
  </si>
  <si>
    <t>Ritenute erariali e previdenziali su compensi</t>
  </si>
  <si>
    <t>Organi Istituzionali</t>
  </si>
  <si>
    <t>Fondo economato</t>
  </si>
  <si>
    <t>Anticipazioni Enti diversi</t>
  </si>
  <si>
    <t>Totale categoria VIII</t>
  </si>
  <si>
    <t>TOTALE TITOLO IV</t>
  </si>
  <si>
    <t>TOTALE GENERALE ENTRATE</t>
  </si>
  <si>
    <t>Alienazione beni mobili</t>
  </si>
  <si>
    <t xml:space="preserve">Alienazione mobili/arred./attrezz. </t>
  </si>
  <si>
    <t>IX</t>
  </si>
  <si>
    <t>Alienazione beni immobili</t>
  </si>
  <si>
    <t xml:space="preserve">ENTRATE DERIVANTI DA ACCENSIONE DI MUTUI </t>
  </si>
  <si>
    <t>Totale categoria IX</t>
  </si>
  <si>
    <t>X</t>
  </si>
  <si>
    <t>PARTE II - USCITE</t>
  </si>
  <si>
    <t>RESIDUI PASSIVI</t>
  </si>
  <si>
    <t>USCITE CORRENTI</t>
  </si>
  <si>
    <t>Spese funzionamento Organi Istituzionali</t>
  </si>
  <si>
    <t>Elezioni</t>
  </si>
  <si>
    <t>Assicurazioni Componenti Organi Istituzionali</t>
  </si>
  <si>
    <t>Rimborsi spese/indennità/gettoni pres.Organi Ist.</t>
  </si>
  <si>
    <t>Contributi erariali e previdenziali su compensi</t>
  </si>
  <si>
    <t xml:space="preserve">Organi Istituzionali </t>
  </si>
  <si>
    <t>Spese di aggiornamento professionale e cult.</t>
  </si>
  <si>
    <t>Aggiornamento profess/iniz.culturali/org.riunioni</t>
  </si>
  <si>
    <t>Ev. contributi erariali</t>
  </si>
  <si>
    <t xml:space="preserve">Celebrazione 50° laurea </t>
  </si>
  <si>
    <t>Spese per Albi professionali e Comunicazione</t>
  </si>
  <si>
    <t>Albi professionali</t>
  </si>
  <si>
    <t>Newsletter e comunicazioni</t>
  </si>
  <si>
    <t>Spese generali Sede</t>
  </si>
  <si>
    <t>Condominio</t>
  </si>
  <si>
    <t>Energia elettrica</t>
  </si>
  <si>
    <t>Assicurazioni c.incendio/furto/r.c. verso terzi</t>
  </si>
  <si>
    <t>Manutenzione/ripararaz. ordin. locali e impianti</t>
  </si>
  <si>
    <t>Manutenzione/ripararaz. ordin. mobili e arredam.</t>
  </si>
  <si>
    <t>Pulizia sede</t>
  </si>
  <si>
    <t>Spese generali di funzionamento</t>
  </si>
  <si>
    <t>Postelefoniche</t>
  </si>
  <si>
    <t>Cancelleria/stampati/mat.div./programmi computer</t>
  </si>
  <si>
    <t>Noleggio/manutenzione/ripararaz. Macch. d'ufficio</t>
  </si>
  <si>
    <t>Spese per concorsi</t>
  </si>
  <si>
    <t>Spese per il personale lavorativo dipendente</t>
  </si>
  <si>
    <t>Stipendi/aum.contr./ore straord./indennità di Ente</t>
  </si>
  <si>
    <t>Oneri contributi previdenziali e assicurativi</t>
  </si>
  <si>
    <t xml:space="preserve">Buoni pasto </t>
  </si>
  <si>
    <t>Fondo indennità anzianità (quota e int.c.c.banca)</t>
  </si>
  <si>
    <t>Formazione/aggiorn.profess./add.pers.lav.dip.</t>
  </si>
  <si>
    <t>Consulenze e servizi vari</t>
  </si>
  <si>
    <t>Consulenza legale, amministrativa, fisc.tributaria</t>
  </si>
  <si>
    <t>Servizio stampa</t>
  </si>
  <si>
    <t>Spese e oneri diversi</t>
  </si>
  <si>
    <t>Imposte, tasse, bolli, tributi vari</t>
  </si>
  <si>
    <t>Spese per riscossione Tasse Annuali</t>
  </si>
  <si>
    <t>Spese per lutti/necrologi</t>
  </si>
  <si>
    <t>Spese bancarie</t>
  </si>
  <si>
    <t>Spese diverse</t>
  </si>
  <si>
    <t>Spese diverse tramite la piccola cassa econ.</t>
  </si>
  <si>
    <t>Spese per adempimenti D.Lgs. 81/08</t>
  </si>
  <si>
    <t>Canone affitto posti auto</t>
  </si>
  <si>
    <t>Rimborso Tasse Annuali Medici Chir. e Odont.</t>
  </si>
  <si>
    <t>Rimborso Tasse Annuali doppia iscrizione</t>
  </si>
  <si>
    <t>Contributo obbligatorio alla Federazione</t>
  </si>
  <si>
    <t>Spese per trasferimenti</t>
  </si>
  <si>
    <t>Contrib. Comitato Prov. Unit. Ordini e Collegi Prof.</t>
  </si>
  <si>
    <t>Totale categoria X</t>
  </si>
  <si>
    <t>XI</t>
  </si>
  <si>
    <t>Fondi di riserva</t>
  </si>
  <si>
    <t>Fondo di riserva per integraz. stanz. insufficienti</t>
  </si>
  <si>
    <t>Fondo di riserva per spese impreviste e straord.</t>
  </si>
  <si>
    <t>Totale categoria XI</t>
  </si>
  <si>
    <t>USCITE IN CONTO CAPITALE</t>
  </si>
  <si>
    <t>XII</t>
  </si>
  <si>
    <t>Acquisto mobili/arredamento/macch.d'uff./attrezz.</t>
  </si>
  <si>
    <t>Spese per locali e impianti Sede</t>
  </si>
  <si>
    <t>Totale categoria XII</t>
  </si>
  <si>
    <t>XIII</t>
  </si>
  <si>
    <t>Acquisto di valori mobiliari</t>
  </si>
  <si>
    <t xml:space="preserve">Acquisto Titoli </t>
  </si>
  <si>
    <t>Totale categoria XIII</t>
  </si>
  <si>
    <t>XIV</t>
  </si>
  <si>
    <t>Fondo indennità anzianità</t>
  </si>
  <si>
    <t>Fondo indennità anzianità per T.F.S. pers.lav.dip.</t>
  </si>
  <si>
    <t>Totale categoria XIV</t>
  </si>
  <si>
    <t>XV</t>
  </si>
  <si>
    <t>USCITE PER PARTITE DI GIRO</t>
  </si>
  <si>
    <t>XVI</t>
  </si>
  <si>
    <t>Spese aventi natura di partite di giro</t>
  </si>
  <si>
    <t>Totale categoria XV</t>
  </si>
  <si>
    <t>TOTALE GENERALE USCITE</t>
  </si>
  <si>
    <t>Oneri finanziari</t>
  </si>
  <si>
    <t>Acquisto sede</t>
  </si>
  <si>
    <t xml:space="preserve">Acquisto di beni di uso durevole ed opere immob. </t>
  </si>
  <si>
    <t>Totale categoria XVI</t>
  </si>
  <si>
    <t>XVII</t>
  </si>
  <si>
    <t>Totale categoria XVII</t>
  </si>
  <si>
    <t>ESTINZIONE DI MUTUI E ANTICIPAZIONI</t>
  </si>
  <si>
    <t>Quote mutuo</t>
  </si>
  <si>
    <t>TOTALE TITOLO V</t>
  </si>
  <si>
    <t>XVIII</t>
  </si>
  <si>
    <t>Totale categoria XVIII</t>
  </si>
  <si>
    <t>Contributo su Tasse Annuali iscritti</t>
  </si>
  <si>
    <t>Abbon./acquisto/ril./pubb.v./Internet/PEC</t>
  </si>
  <si>
    <t>Rimborso quote ev. mutuo contratto dall'Ordine</t>
  </si>
  <si>
    <t>Rimborsi e contributi diversi</t>
  </si>
  <si>
    <t>Acquisto di beni patrimoniali</t>
  </si>
  <si>
    <t>Contributo a F.R.O.M.C. e O. Lombardia</t>
  </si>
  <si>
    <t>Altre consulenze e servizi esterni</t>
  </si>
  <si>
    <t>Accensione mutuo per acquisto e ristrutturazione Sede</t>
  </si>
  <si>
    <t xml:space="preserve">Tasse Annuali  </t>
  </si>
  <si>
    <t>Interessi passivi estinzione mutuo acquisto e ristr. Sede</t>
  </si>
  <si>
    <t>01.01.2021 (avanzo di cassa)</t>
  </si>
  <si>
    <t>DEL 2020</t>
  </si>
  <si>
    <t>DEFINITIVE 2020</t>
  </si>
  <si>
    <t xml:space="preserve">            COMPETENZA 2021</t>
  </si>
  <si>
    <t>ANNO 2021</t>
  </si>
  <si>
    <t>ANNO 20201</t>
  </si>
  <si>
    <r>
      <t xml:space="preserve">Ruolo Medici Chirurghi e Odontoiatri: </t>
    </r>
    <r>
      <rPr>
        <sz val="14"/>
        <rFont val="Calibri"/>
        <family val="2"/>
      </rPr>
      <t xml:space="preserve">(n.3.284)       </t>
    </r>
  </si>
  <si>
    <r>
      <t xml:space="preserve">Ruolo Società tra Professionisti: </t>
    </r>
    <r>
      <rPr>
        <sz val="14"/>
        <rFont val="Calibri"/>
        <family val="2"/>
      </rPr>
      <t>(n. 4)</t>
    </r>
  </si>
  <si>
    <r>
      <t xml:space="preserve">Ruolo doppia iscrizione: </t>
    </r>
    <r>
      <rPr>
        <sz val="14"/>
        <rFont val="Calibri"/>
        <family val="2"/>
      </rPr>
      <t xml:space="preserve">(n.228)                         </t>
    </r>
  </si>
  <si>
    <r>
      <t xml:space="preserve">Quote in sede Medici Chir. e Odontoiatri: </t>
    </r>
    <r>
      <rPr>
        <sz val="14"/>
        <rFont val="Calibri"/>
        <family val="2"/>
      </rPr>
      <t xml:space="preserve">(n.120)  </t>
    </r>
  </si>
  <si>
    <r>
      <t xml:space="preserve">Tassa iscrizione Albo Medici Chirurghi: </t>
    </r>
    <r>
      <rPr>
        <sz val="14"/>
        <rFont val="Calibri"/>
        <family val="2"/>
      </rPr>
      <t xml:space="preserve">(n.120)     </t>
    </r>
  </si>
  <si>
    <r>
      <t xml:space="preserve">Contributo FNOMCeO per spese esaz.T.A. </t>
    </r>
    <r>
      <rPr>
        <sz val="14"/>
        <rFont val="Calibri"/>
        <family val="2"/>
      </rPr>
      <t>(n.3.440)</t>
    </r>
  </si>
  <si>
    <r>
      <t xml:space="preserve">                                </t>
    </r>
    <r>
      <rPr>
        <b/>
        <sz val="20"/>
        <rFont val="Arial"/>
        <family val="2"/>
      </rPr>
      <t>BILANCIO PREVENTIVO FINANZIARIO ANNO 2021 - ENTRATE</t>
    </r>
  </si>
  <si>
    <r>
      <t xml:space="preserve">                                </t>
    </r>
    <r>
      <rPr>
        <b/>
        <sz val="20"/>
        <rFont val="Arial"/>
        <family val="2"/>
      </rPr>
      <t>BILANCIO PREVENTIVO FINANZIARIO ANNO 2021 - USCITE</t>
    </r>
  </si>
  <si>
    <r>
      <t xml:space="preserve"> </t>
    </r>
    <r>
      <rPr>
        <b/>
        <sz val="20"/>
        <rFont val="Arial"/>
        <family val="2"/>
      </rPr>
      <t xml:space="preserve">                           BILANCIO PREVENTIVO FINANZIARIO ANNO 2021 - USCITE</t>
    </r>
  </si>
  <si>
    <r>
      <t xml:space="preserve">                               </t>
    </r>
    <r>
      <rPr>
        <b/>
        <sz val="20"/>
        <rFont val="Arial"/>
        <family val="2"/>
      </rPr>
      <t xml:space="preserve"> BILANCIO PREVENTIVO FINANZIARIO ANNO 2021 - ENTRATE</t>
    </r>
  </si>
  <si>
    <t>USCITE</t>
  </si>
  <si>
    <t>ENTRATE DERIVANTI DA ACCESIONE DI MUTUI</t>
  </si>
  <si>
    <t>FONDO DI CASSA AL 01/01/2021</t>
  </si>
  <si>
    <t>ENTRATE</t>
  </si>
  <si>
    <t>RIEPILOGO BILANCIO PREVENTIVO FINANZIARIO ANNO 2021</t>
  </si>
  <si>
    <t>Cessazioni previste nell'anno 2023</t>
  </si>
  <si>
    <t>Assunzioni nell'anno 2023 e sviuppi economici</t>
  </si>
  <si>
    <t>N. dipendenti in servizio al 01/01/2023</t>
  </si>
  <si>
    <t>Cessazioni previste nell'anno 2022</t>
  </si>
  <si>
    <t>Assunzioni nell'anno 2022 e sviuppi economici</t>
  </si>
  <si>
    <t>N. dipendenti in servizio al 01/01/2022</t>
  </si>
  <si>
    <t>Cessazioni previste nell'anno 2021</t>
  </si>
  <si>
    <t>Assunzioni nell'anno 2021 e sviuppi economici</t>
  </si>
  <si>
    <t>N. dipendenti in servizio al 01/01/2021</t>
  </si>
  <si>
    <t>TOTALI</t>
  </si>
  <si>
    <t>DIRIGENTI II FASCIA</t>
  </si>
  <si>
    <t>CAT.C5</t>
  </si>
  <si>
    <t>CAT.C4</t>
  </si>
  <si>
    <t>CAT.C3</t>
  </si>
  <si>
    <t>CAT.C2</t>
  </si>
  <si>
    <t>CAT.C1</t>
  </si>
  <si>
    <t>CAT.B3</t>
  </si>
  <si>
    <t>CAT.B2</t>
  </si>
  <si>
    <t>CAT.B1</t>
  </si>
  <si>
    <t>CAT.A3</t>
  </si>
  <si>
    <t>CAT.A2</t>
  </si>
  <si>
    <t>CAT. A1</t>
  </si>
  <si>
    <t>N.</t>
  </si>
  <si>
    <t>DIRIGENZA - N.</t>
  </si>
  <si>
    <t xml:space="preserve">AREA C - N. </t>
  </si>
  <si>
    <t>AREA B - N.</t>
  </si>
  <si>
    <t>AREA A - N.</t>
  </si>
  <si>
    <t>DOTAZIONE ORGANICA</t>
  </si>
  <si>
    <t xml:space="preserve">     PIANO TRIENNALE DEL FABBISOGNO DEL PERSONALE 2021/2023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</si>
</sst>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&quot;€&quot;\ * #,##0.00_-;\-&quot;€&quot;\ * #,##0.00_-;_-&quot;€&quot;\ 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DFFA6"/>
        <bgColor indexed="64"/>
      </patternFill>
    </fill>
    <fill>
      <patternFill patternType="solid">
        <fgColor rgb="FFB7FF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16" fillId="0" borderId="2" xfId="0" applyFont="1" applyBorder="1"/>
    <xf numFmtId="0" fontId="16" fillId="0" borderId="3" xfId="0" applyFont="1" applyBorder="1"/>
    <xf numFmtId="164" fontId="16" fillId="0" borderId="3" xfId="0" applyNumberFormat="1" applyFont="1" applyBorder="1"/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8" fillId="2" borderId="0" xfId="0" applyFont="1" applyFill="1"/>
    <xf numFmtId="0" fontId="17" fillId="3" borderId="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9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/>
    <xf numFmtId="0" fontId="17" fillId="3" borderId="4" xfId="0" applyFont="1" applyFill="1" applyBorder="1"/>
    <xf numFmtId="0" fontId="17" fillId="3" borderId="5" xfId="0" applyFont="1" applyFill="1" applyBorder="1"/>
    <xf numFmtId="0" fontId="17" fillId="3" borderId="5" xfId="0" applyFont="1" applyFill="1" applyBorder="1" applyAlignment="1">
      <alignment horizontal="center"/>
    </xf>
    <xf numFmtId="0" fontId="9" fillId="3" borderId="6" xfId="0" applyFont="1" applyFill="1" applyBorder="1"/>
    <xf numFmtId="0" fontId="9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6" fillId="2" borderId="0" xfId="0" applyFont="1" applyFill="1"/>
    <xf numFmtId="164" fontId="16" fillId="0" borderId="11" xfId="0" applyNumberFormat="1" applyFont="1" applyBorder="1"/>
    <xf numFmtId="164" fontId="16" fillId="0" borderId="12" xfId="0" applyNumberFormat="1" applyFont="1" applyBorder="1"/>
    <xf numFmtId="164" fontId="16" fillId="0" borderId="3" xfId="1" applyFont="1" applyBorder="1"/>
    <xf numFmtId="164" fontId="16" fillId="0" borderId="3" xfId="0" applyNumberFormat="1" applyFont="1" applyBorder="1" applyAlignment="1">
      <alignment horizontal="center"/>
    </xf>
    <xf numFmtId="0" fontId="16" fillId="0" borderId="0" xfId="0" applyFont="1"/>
    <xf numFmtId="0" fontId="17" fillId="0" borderId="5" xfId="0" applyFont="1" applyBorder="1"/>
    <xf numFmtId="164" fontId="16" fillId="0" borderId="13" xfId="0" applyNumberFormat="1" applyFont="1" applyBorder="1"/>
    <xf numFmtId="0" fontId="8" fillId="4" borderId="0" xfId="0" applyFont="1" applyFill="1"/>
    <xf numFmtId="164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/>
    <xf numFmtId="164" fontId="16" fillId="2" borderId="3" xfId="0" applyNumberFormat="1" applyFont="1" applyFill="1" applyBorder="1"/>
    <xf numFmtId="0" fontId="17" fillId="3" borderId="7" xfId="0" applyFont="1" applyFill="1" applyBorder="1" applyAlignment="1">
      <alignment horizontal="center" vertical="center"/>
    </xf>
    <xf numFmtId="0" fontId="17" fillId="3" borderId="6" xfId="0" applyFont="1" applyFill="1" applyBorder="1"/>
    <xf numFmtId="0" fontId="17" fillId="3" borderId="8" xfId="0" applyFont="1" applyFill="1" applyBorder="1"/>
    <xf numFmtId="0" fontId="17" fillId="3" borderId="8" xfId="0" applyFont="1" applyFill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7" fillId="0" borderId="2" xfId="0" applyFont="1" applyBorder="1"/>
    <xf numFmtId="0" fontId="6" fillId="0" borderId="0" xfId="0" applyFont="1"/>
    <xf numFmtId="0" fontId="17" fillId="0" borderId="3" xfId="0" applyFont="1" applyBorder="1" applyAlignment="1">
      <alignment wrapText="1"/>
    </xf>
    <xf numFmtId="164" fontId="16" fillId="0" borderId="9" xfId="0" applyNumberFormat="1" applyFont="1" applyBorder="1"/>
    <xf numFmtId="0" fontId="4" fillId="4" borderId="0" xfId="0" applyFont="1" applyFill="1" applyBorder="1"/>
    <xf numFmtId="0" fontId="4" fillId="4" borderId="0" xfId="0" applyFont="1" applyFill="1"/>
    <xf numFmtId="0" fontId="12" fillId="4" borderId="0" xfId="0" applyFont="1" applyFill="1"/>
    <xf numFmtId="0" fontId="13" fillId="4" borderId="0" xfId="0" applyFont="1" applyFill="1"/>
    <xf numFmtId="164" fontId="16" fillId="2" borderId="11" xfId="0" applyNumberFormat="1" applyFont="1" applyFill="1" applyBorder="1"/>
    <xf numFmtId="164" fontId="16" fillId="2" borderId="5" xfId="0" applyNumberFormat="1" applyFont="1" applyFill="1" applyBorder="1"/>
    <xf numFmtId="0" fontId="16" fillId="0" borderId="10" xfId="0" applyFont="1" applyBorder="1"/>
    <xf numFmtId="0" fontId="17" fillId="0" borderId="9" xfId="0" applyFont="1" applyBorder="1"/>
    <xf numFmtId="164" fontId="16" fillId="2" borderId="10" xfId="0" applyNumberFormat="1" applyFont="1" applyFill="1" applyBorder="1"/>
    <xf numFmtId="0" fontId="0" fillId="0" borderId="4" xfId="0" applyBorder="1"/>
    <xf numFmtId="0" fontId="0" fillId="0" borderId="5" xfId="0" applyBorder="1"/>
    <xf numFmtId="0" fontId="6" fillId="0" borderId="14" xfId="0" applyFont="1" applyBorder="1"/>
    <xf numFmtId="0" fontId="0" fillId="0" borderId="14" xfId="0" applyBorder="1"/>
    <xf numFmtId="0" fontId="0" fillId="0" borderId="13" xfId="0" applyBorder="1"/>
    <xf numFmtId="0" fontId="17" fillId="3" borderId="15" xfId="0" applyFont="1" applyFill="1" applyBorder="1" applyAlignment="1">
      <alignment vertical="center"/>
    </xf>
    <xf numFmtId="164" fontId="16" fillId="2" borderId="9" xfId="0" applyNumberFormat="1" applyFont="1" applyFill="1" applyBorder="1"/>
    <xf numFmtId="164" fontId="16" fillId="3" borderId="3" xfId="0" applyNumberFormat="1" applyFont="1" applyFill="1" applyBorder="1"/>
    <xf numFmtId="164" fontId="16" fillId="3" borderId="11" xfId="0" applyNumberFormat="1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16" fillId="0" borderId="4" xfId="0" applyFont="1" applyBorder="1"/>
    <xf numFmtId="0" fontId="14" fillId="3" borderId="2" xfId="0" applyFont="1" applyFill="1" applyBorder="1" applyAlignment="1">
      <alignment horizontal="center"/>
    </xf>
    <xf numFmtId="0" fontId="14" fillId="3" borderId="4" xfId="0" applyFont="1" applyFill="1" applyBorder="1"/>
    <xf numFmtId="0" fontId="12" fillId="3" borderId="6" xfId="0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left" readingOrder="1"/>
    </xf>
    <xf numFmtId="164" fontId="16" fillId="2" borderId="12" xfId="0" applyNumberFormat="1" applyFont="1" applyFill="1" applyBorder="1"/>
    <xf numFmtId="0" fontId="12" fillId="3" borderId="6" xfId="0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horizontal="center"/>
    </xf>
    <xf numFmtId="0" fontId="0" fillId="0" borderId="16" xfId="0" applyBorder="1"/>
    <xf numFmtId="0" fontId="16" fillId="0" borderId="0" xfId="0" applyFont="1" applyBorder="1" applyAlignment="1">
      <alignment horizontal="center"/>
    </xf>
    <xf numFmtId="0" fontId="6" fillId="0" borderId="0" xfId="0" applyFont="1" applyBorder="1"/>
    <xf numFmtId="0" fontId="16" fillId="0" borderId="0" xfId="0" applyFont="1" applyFill="1" applyBorder="1"/>
    <xf numFmtId="0" fontId="0" fillId="0" borderId="17" xfId="0" applyBorder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3" xfId="0" applyFont="1" applyFill="1" applyBorder="1"/>
    <xf numFmtId="0" fontId="17" fillId="5" borderId="13" xfId="0" applyFont="1" applyFill="1" applyBorder="1"/>
    <xf numFmtId="164" fontId="17" fillId="5" borderId="13" xfId="0" applyNumberFormat="1" applyFont="1" applyFill="1" applyBorder="1"/>
    <xf numFmtId="0" fontId="16" fillId="5" borderId="14" xfId="0" applyFont="1" applyFill="1" applyBorder="1"/>
    <xf numFmtId="0" fontId="17" fillId="5" borderId="14" xfId="0" applyFont="1" applyFill="1" applyBorder="1"/>
    <xf numFmtId="164" fontId="17" fillId="5" borderId="14" xfId="0" applyNumberFormat="1" applyFont="1" applyFill="1" applyBorder="1"/>
    <xf numFmtId="0" fontId="16" fillId="6" borderId="3" xfId="0" applyFont="1" applyFill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164" fontId="16" fillId="6" borderId="3" xfId="0" applyNumberFormat="1" applyFont="1" applyFill="1" applyBorder="1"/>
    <xf numFmtId="0" fontId="16" fillId="6" borderId="3" xfId="0" applyFont="1" applyFill="1" applyBorder="1"/>
    <xf numFmtId="164" fontId="16" fillId="6" borderId="5" xfId="0" applyNumberFormat="1" applyFont="1" applyFill="1" applyBorder="1"/>
    <xf numFmtId="164" fontId="16" fillId="6" borderId="12" xfId="0" applyNumberFormat="1" applyFont="1" applyFill="1" applyBorder="1"/>
    <xf numFmtId="164" fontId="16" fillId="6" borderId="12" xfId="1" applyFont="1" applyFill="1" applyBorder="1"/>
    <xf numFmtId="164" fontId="16" fillId="6" borderId="12" xfId="0" applyNumberFormat="1" applyFont="1" applyFill="1" applyBorder="1" applyAlignment="1">
      <alignment horizontal="center"/>
    </xf>
    <xf numFmtId="164" fontId="16" fillId="6" borderId="18" xfId="0" applyNumberFormat="1" applyFont="1" applyFill="1" applyBorder="1"/>
    <xf numFmtId="0" fontId="16" fillId="6" borderId="2" xfId="0" applyFont="1" applyFill="1" applyBorder="1"/>
    <xf numFmtId="164" fontId="16" fillId="6" borderId="3" xfId="0" applyNumberFormat="1" applyFont="1" applyFill="1" applyBorder="1" applyAlignment="1">
      <alignment horizontal="center"/>
    </xf>
    <xf numFmtId="164" fontId="16" fillId="6" borderId="2" xfId="0" applyNumberFormat="1" applyFont="1" applyFill="1" applyBorder="1"/>
    <xf numFmtId="0" fontId="16" fillId="6" borderId="4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5" xfId="0" applyFont="1" applyFill="1" applyBorder="1"/>
    <xf numFmtId="0" fontId="17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6" fillId="0" borderId="0" xfId="0" applyFont="1" applyAlignment="1">
      <alignment vertical="top" wrapText="1"/>
    </xf>
    <xf numFmtId="0" fontId="15" fillId="0" borderId="0" xfId="0" applyFont="1" applyAlignment="1">
      <alignment horizontal="left" vertical="center" wrapText="1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3" xfId="0" applyFont="1" applyFill="1" applyBorder="1"/>
    <xf numFmtId="0" fontId="17" fillId="7" borderId="5" xfId="0" applyFont="1" applyFill="1" applyBorder="1" applyAlignment="1">
      <alignment vertical="center"/>
    </xf>
    <xf numFmtId="164" fontId="16" fillId="7" borderId="19" xfId="0" applyNumberFormat="1" applyFont="1" applyFill="1" applyBorder="1" applyAlignment="1">
      <alignment vertical="center"/>
    </xf>
    <xf numFmtId="0" fontId="17" fillId="7" borderId="5" xfId="0" applyFont="1" applyFill="1" applyBorder="1"/>
    <xf numFmtId="164" fontId="16" fillId="7" borderId="19" xfId="0" applyNumberFormat="1" applyFont="1" applyFill="1" applyBorder="1"/>
    <xf numFmtId="0" fontId="16" fillId="7" borderId="2" xfId="0" applyFont="1" applyFill="1" applyBorder="1"/>
    <xf numFmtId="164" fontId="16" fillId="7" borderId="13" xfId="0" applyNumberFormat="1" applyFont="1" applyFill="1" applyBorder="1"/>
    <xf numFmtId="164" fontId="16" fillId="7" borderId="20" xfId="0" applyNumberFormat="1" applyFont="1" applyFill="1" applyBorder="1"/>
    <xf numFmtId="0" fontId="16" fillId="7" borderId="17" xfId="0" applyFont="1" applyFill="1" applyBorder="1" applyAlignment="1">
      <alignment horizontal="center"/>
    </xf>
    <xf numFmtId="164" fontId="18" fillId="3" borderId="3" xfId="0" applyNumberFormat="1" applyFont="1" applyFill="1" applyBorder="1"/>
    <xf numFmtId="0" fontId="10" fillId="0" borderId="0" xfId="0" applyFont="1"/>
    <xf numFmtId="0" fontId="12" fillId="3" borderId="7" xfId="0" applyFont="1" applyFill="1" applyBorder="1"/>
    <xf numFmtId="0" fontId="16" fillId="0" borderId="9" xfId="0" applyFont="1" applyBorder="1"/>
    <xf numFmtId="0" fontId="17" fillId="0" borderId="17" xfId="0" applyFont="1" applyBorder="1"/>
    <xf numFmtId="164" fontId="16" fillId="3" borderId="3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6" borderId="18" xfId="0" applyNumberFormat="1" applyFont="1" applyFill="1" applyBorder="1" applyAlignment="1">
      <alignment horizontal="center"/>
    </xf>
    <xf numFmtId="44" fontId="16" fillId="6" borderId="3" xfId="0" applyNumberFormat="1" applyFont="1" applyFill="1" applyBorder="1"/>
    <xf numFmtId="0" fontId="0" fillId="0" borderId="0" xfId="0" applyFont="1"/>
    <xf numFmtId="164" fontId="0" fillId="0" borderId="2" xfId="0" applyNumberFormat="1" applyFont="1" applyBorder="1"/>
    <xf numFmtId="0" fontId="0" fillId="0" borderId="1" xfId="0" applyFont="1" applyBorder="1"/>
    <xf numFmtId="164" fontId="18" fillId="2" borderId="3" xfId="0" applyNumberFormat="1" applyFont="1" applyFill="1" applyBorder="1"/>
    <xf numFmtId="164" fontId="16" fillId="2" borderId="14" xfId="0" applyNumberFormat="1" applyFont="1" applyFill="1" applyBorder="1"/>
    <xf numFmtId="164" fontId="16" fillId="2" borderId="19" xfId="0" applyNumberFormat="1" applyFont="1" applyFill="1" applyBorder="1"/>
    <xf numFmtId="164" fontId="16" fillId="2" borderId="13" xfId="0" applyNumberFormat="1" applyFont="1" applyFill="1" applyBorder="1"/>
    <xf numFmtId="164" fontId="16" fillId="6" borderId="8" xfId="0" applyNumberFormat="1" applyFont="1" applyFill="1" applyBorder="1"/>
    <xf numFmtId="0" fontId="2" fillId="0" borderId="0" xfId="2"/>
    <xf numFmtId="0" fontId="2" fillId="0" borderId="21" xfId="2" applyBorder="1"/>
    <xf numFmtId="164" fontId="20" fillId="2" borderId="22" xfId="2" applyNumberFormat="1" applyFont="1" applyFill="1" applyBorder="1"/>
    <xf numFmtId="164" fontId="21" fillId="2" borderId="23" xfId="2" applyNumberFormat="1" applyFont="1" applyFill="1" applyBorder="1"/>
    <xf numFmtId="0" fontId="21" fillId="2" borderId="24" xfId="2" applyFont="1" applyFill="1" applyBorder="1" applyAlignment="1">
      <alignment vertical="center"/>
    </xf>
    <xf numFmtId="0" fontId="2" fillId="0" borderId="25" xfId="2" applyBorder="1"/>
    <xf numFmtId="10" fontId="17" fillId="7" borderId="26" xfId="2" applyNumberFormat="1" applyFont="1" applyFill="1" applyBorder="1" applyAlignment="1">
      <alignment horizontal="right"/>
    </xf>
    <xf numFmtId="164" fontId="21" fillId="7" borderId="27" xfId="2" applyNumberFormat="1" applyFont="1" applyFill="1" applyBorder="1"/>
    <xf numFmtId="0" fontId="22" fillId="7" borderId="24" xfId="2" applyFont="1" applyFill="1" applyBorder="1"/>
    <xf numFmtId="10" fontId="23" fillId="0" borderId="17" xfId="2" applyNumberFormat="1" applyFont="1" applyBorder="1"/>
    <xf numFmtId="164" fontId="23" fillId="0" borderId="28" xfId="2" applyNumberFormat="1" applyFont="1" applyBorder="1"/>
    <xf numFmtId="0" fontId="16" fillId="0" borderId="29" xfId="2" applyFont="1" applyBorder="1"/>
    <xf numFmtId="10" fontId="23" fillId="0" borderId="30" xfId="2" applyNumberFormat="1" applyFont="1" applyBorder="1"/>
    <xf numFmtId="164" fontId="23" fillId="0" borderId="31" xfId="2" applyNumberFormat="1" applyFont="1" applyBorder="1" applyAlignment="1">
      <alignment horizontal="center"/>
    </xf>
    <xf numFmtId="0" fontId="23" fillId="0" borderId="32" xfId="2" applyFont="1" applyBorder="1"/>
    <xf numFmtId="164" fontId="23" fillId="0" borderId="31" xfId="2" applyNumberFormat="1" applyFont="1" applyBorder="1"/>
    <xf numFmtId="10" fontId="23" fillId="0" borderId="33" xfId="2" applyNumberFormat="1" applyFont="1" applyBorder="1"/>
    <xf numFmtId="164" fontId="16" fillId="0" borderId="34" xfId="2" applyNumberFormat="1" applyFont="1" applyBorder="1" applyAlignment="1">
      <alignment horizontal="justify"/>
    </xf>
    <xf numFmtId="0" fontId="23" fillId="0" borderId="35" xfId="2" applyFont="1" applyBorder="1"/>
    <xf numFmtId="164" fontId="16" fillId="7" borderId="17" xfId="2" applyNumberFormat="1" applyFont="1" applyFill="1" applyBorder="1" applyAlignment="1">
      <alignment horizontal="right"/>
    </xf>
    <xf numFmtId="164" fontId="16" fillId="7" borderId="0" xfId="2" applyNumberFormat="1" applyFont="1" applyFill="1"/>
    <xf numFmtId="0" fontId="16" fillId="7" borderId="37" xfId="2" applyFont="1" applyFill="1" applyBorder="1"/>
    <xf numFmtId="0" fontId="2" fillId="0" borderId="38" xfId="2" applyBorder="1"/>
    <xf numFmtId="164" fontId="16" fillId="2" borderId="39" xfId="2" applyNumberFormat="1" applyFont="1" applyFill="1" applyBorder="1" applyAlignment="1">
      <alignment horizontal="right"/>
    </xf>
    <xf numFmtId="164" fontId="16" fillId="2" borderId="23" xfId="2" applyNumberFormat="1" applyFont="1" applyFill="1" applyBorder="1"/>
    <xf numFmtId="0" fontId="16" fillId="2" borderId="24" xfId="2" applyFont="1" applyFill="1" applyBorder="1"/>
    <xf numFmtId="0" fontId="22" fillId="7" borderId="40" xfId="2" applyFont="1" applyFill="1" applyBorder="1"/>
    <xf numFmtId="10" fontId="23" fillId="0" borderId="41" xfId="2" applyNumberFormat="1" applyFont="1" applyBorder="1"/>
    <xf numFmtId="164" fontId="23" fillId="0" borderId="42" xfId="2" applyNumberFormat="1" applyFont="1" applyBorder="1"/>
    <xf numFmtId="0" fontId="23" fillId="0" borderId="29" xfId="2" applyFont="1" applyBorder="1"/>
    <xf numFmtId="0" fontId="2" fillId="0" borderId="43" xfId="2" applyBorder="1"/>
    <xf numFmtId="10" fontId="23" fillId="0" borderId="44" xfId="2" applyNumberFormat="1" applyFont="1" applyBorder="1"/>
    <xf numFmtId="164" fontId="23" fillId="0" borderId="45" xfId="2" applyNumberFormat="1" applyFont="1" applyBorder="1"/>
    <xf numFmtId="0" fontId="23" fillId="0" borderId="46" xfId="2" applyFont="1" applyBorder="1"/>
    <xf numFmtId="164" fontId="16" fillId="0" borderId="45" xfId="2" applyNumberFormat="1" applyFont="1" applyBorder="1" applyAlignment="1">
      <alignment horizontal="justify"/>
    </xf>
    <xf numFmtId="164" fontId="23" fillId="0" borderId="34" xfId="2" applyNumberFormat="1" applyFont="1" applyBorder="1"/>
    <xf numFmtId="0" fontId="16" fillId="0" borderId="35" xfId="2" applyFont="1" applyBorder="1" applyAlignment="1">
      <alignment horizontal="justify"/>
    </xf>
    <xf numFmtId="0" fontId="2" fillId="0" borderId="47" xfId="2" applyBorder="1"/>
    <xf numFmtId="0" fontId="24" fillId="4" borderId="0" xfId="2" applyFont="1" applyFill="1"/>
    <xf numFmtId="0" fontId="2" fillId="4" borderId="0" xfId="2" applyFill="1"/>
    <xf numFmtId="0" fontId="25" fillId="0" borderId="0" xfId="2" applyFont="1"/>
    <xf numFmtId="0" fontId="26" fillId="2" borderId="8" xfId="2" applyFont="1" applyFill="1" applyBorder="1"/>
    <xf numFmtId="0" fontId="19" fillId="2" borderId="8" xfId="2" applyFont="1" applyFill="1" applyBorder="1"/>
    <xf numFmtId="0" fontId="27" fillId="2" borderId="8" xfId="2" applyFont="1" applyFill="1" applyBorder="1"/>
    <xf numFmtId="0" fontId="26" fillId="2" borderId="8" xfId="2" applyFont="1" applyFill="1" applyBorder="1" applyAlignment="1">
      <alignment horizontal="center"/>
    </xf>
    <xf numFmtId="0" fontId="27" fillId="2" borderId="8" xfId="2" applyFont="1" applyFill="1" applyBorder="1" applyAlignment="1">
      <alignment horizontal="center"/>
    </xf>
    <xf numFmtId="0" fontId="2" fillId="2" borderId="0" xfId="2" applyFill="1"/>
    <xf numFmtId="0" fontId="0" fillId="0" borderId="0" xfId="0"/>
    <xf numFmtId="0" fontId="16" fillId="0" borderId="0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4" fillId="4" borderId="0" xfId="2" applyFont="1" applyFill="1" applyAlignment="1">
      <alignment horizontal="center"/>
    </xf>
    <xf numFmtId="0" fontId="21" fillId="7" borderId="50" xfId="2" applyFont="1" applyFill="1" applyBorder="1" applyAlignment="1">
      <alignment horizontal="center"/>
    </xf>
    <xf numFmtId="0" fontId="21" fillId="7" borderId="49" xfId="2" applyFont="1" applyFill="1" applyBorder="1" applyAlignment="1">
      <alignment horizontal="center"/>
    </xf>
    <xf numFmtId="0" fontId="21" fillId="7" borderId="48" xfId="2" applyFont="1" applyFill="1" applyBorder="1" applyAlignment="1">
      <alignment horizontal="center"/>
    </xf>
    <xf numFmtId="0" fontId="21" fillId="7" borderId="36" xfId="2" applyFont="1" applyFill="1" applyBorder="1" applyAlignment="1">
      <alignment horizontal="center"/>
    </xf>
    <xf numFmtId="0" fontId="21" fillId="7" borderId="1" xfId="2" applyFont="1" applyFill="1" applyBorder="1" applyAlignment="1">
      <alignment horizontal="center"/>
    </xf>
    <xf numFmtId="0" fontId="21" fillId="7" borderId="16" xfId="2" applyFont="1" applyFill="1" applyBorder="1" applyAlignment="1">
      <alignment horizontal="center"/>
    </xf>
    <xf numFmtId="0" fontId="26" fillId="2" borderId="8" xfId="2" applyFont="1" applyFill="1" applyBorder="1" applyAlignment="1">
      <alignment horizontal="center"/>
    </xf>
    <xf numFmtId="0" fontId="28" fillId="4" borderId="0" xfId="2" applyFont="1" applyFill="1" applyAlignment="1">
      <alignment horizontal="center" vertical="center"/>
    </xf>
    <xf numFmtId="0" fontId="1" fillId="0" borderId="0" xfId="2" applyFont="1"/>
  </cellXfs>
  <cellStyles count="3">
    <cellStyle name="Euro" xfId="1" xr:uid="{00000000-0005-0000-0000-000000000000}"/>
    <cellStyle name="Normale" xfId="0" builtinId="0"/>
    <cellStyle name="Normale 2" xfId="2" xr:uid="{824EB2C0-9882-424F-AA3E-FB3F4B06309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2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RIEPILOGO!$A$4:$C$4</c:f>
              <c:strCache>
                <c:ptCount val="1"/>
                <c:pt idx="0">
                  <c:v>ENTRATE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08E-485B-94AF-44712945944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08E-485B-94AF-44712945944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08E-485B-94AF-44712945944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08E-485B-94AF-44712945944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F08E-485B-94AF-44712945944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F08E-485B-94AF-4471294594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RIEPILOGO!$A$5:$A$10</c:f>
              <c:strCache>
                <c:ptCount val="6"/>
                <c:pt idx="0">
                  <c:v>FONDO DI CASSA AL 01/01/2021</c:v>
                </c:pt>
                <c:pt idx="1">
                  <c:v>ENTRATE CONTRIBUTIVE</c:v>
                </c:pt>
                <c:pt idx="2">
                  <c:v>ENTRATE DIVERSE</c:v>
                </c:pt>
                <c:pt idx="3">
                  <c:v>ENTRATE IN CONTO CAPITALE</c:v>
                </c:pt>
                <c:pt idx="4">
                  <c:v>ENTRATE DERIVANTI DA ACCESIONE DI MUTUI</c:v>
                </c:pt>
                <c:pt idx="5">
                  <c:v>ENTRATE PER PARTITE DI GIRO</c:v>
                </c:pt>
              </c:strCache>
            </c:strRef>
          </c:cat>
          <c:val>
            <c:numRef>
              <c:f>RIEPILOGO!$C$5:$C$10</c:f>
              <c:numCache>
                <c:formatCode>0.00%</c:formatCode>
                <c:ptCount val="6"/>
                <c:pt idx="0">
                  <c:v>0.5091</c:v>
                </c:pt>
                <c:pt idx="1">
                  <c:v>0.36649999999999999</c:v>
                </c:pt>
                <c:pt idx="2">
                  <c:v>1.01E-2</c:v>
                </c:pt>
                <c:pt idx="3">
                  <c:v>5.57E-2</c:v>
                </c:pt>
                <c:pt idx="4">
                  <c:v>0</c:v>
                </c:pt>
                <c:pt idx="5">
                  <c:v>5.8599999999999999E-2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8E-485B-94AF-44712945944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40"/>
      <c:rotY val="2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RIEPILOGO!$A$14:$B$14</c:f>
              <c:strCache>
                <c:ptCount val="1"/>
                <c:pt idx="0">
                  <c:v>USCITE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20C-4CD2-9DD3-712149B890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20C-4CD2-9DD3-712149B890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20C-4CD2-9DD3-712149B8906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20C-4CD2-9DD3-712149B8906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20C-4CD2-9DD3-712149B890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RIEPILOGO!$A$15:$A$18</c:f>
              <c:strCache>
                <c:ptCount val="4"/>
                <c:pt idx="0">
                  <c:v>USCITE CORRENTI</c:v>
                </c:pt>
                <c:pt idx="1">
                  <c:v>USCITE IN CONTO CAPITALE</c:v>
                </c:pt>
                <c:pt idx="2">
                  <c:v>ESTINZIONE DI MUTUI E ANTICIPAZIONI</c:v>
                </c:pt>
                <c:pt idx="3">
                  <c:v>USCITE PER PARTITE DI GIRO</c:v>
                </c:pt>
              </c:strCache>
            </c:strRef>
          </c:cat>
          <c:val>
            <c:numRef>
              <c:f>RIEPILOGO!$C$15:$C$18</c:f>
              <c:numCache>
                <c:formatCode>0.00%</c:formatCode>
                <c:ptCount val="4"/>
                <c:pt idx="0">
                  <c:v>0.50570000000000004</c:v>
                </c:pt>
                <c:pt idx="1">
                  <c:v>0.41909999999999997</c:v>
                </c:pt>
                <c:pt idx="2">
                  <c:v>1.66E-2</c:v>
                </c:pt>
                <c:pt idx="3">
                  <c:v>5.8599999999999999E-2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0C-4CD2-9DD3-712149B8906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381000</xdr:colOff>
      <xdr:row>0</xdr:row>
      <xdr:rowOff>390525</xdr:rowOff>
    </xdr:to>
    <xdr:pic>
      <xdr:nvPicPr>
        <xdr:cNvPr id="1727" name="Immagine 26" descr="1OMCeO_logo trasparente_tesserino">
          <a:extLst>
            <a:ext uri="{FF2B5EF4-FFF2-40B4-BE49-F238E27FC236}">
              <a16:creationId xmlns:a16="http://schemas.microsoft.com/office/drawing/2014/main" id="{62B7C78C-2744-42F1-B601-838AD194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3</xdr:col>
      <xdr:colOff>390525</xdr:colOff>
      <xdr:row>55</xdr:row>
      <xdr:rowOff>381000</xdr:rowOff>
    </xdr:to>
    <xdr:pic>
      <xdr:nvPicPr>
        <xdr:cNvPr id="1728" name="Immagine 26" descr="1OMCeO_logo trasparente_tesserino">
          <a:extLst>
            <a:ext uri="{FF2B5EF4-FFF2-40B4-BE49-F238E27FC236}">
              <a16:creationId xmlns:a16="http://schemas.microsoft.com/office/drawing/2014/main" id="{6E62464F-ECED-4064-9C90-928B3D61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325100"/>
          <a:ext cx="1162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111</xdr:row>
      <xdr:rowOff>19050</xdr:rowOff>
    </xdr:from>
    <xdr:to>
      <xdr:col>3</xdr:col>
      <xdr:colOff>381000</xdr:colOff>
      <xdr:row>111</xdr:row>
      <xdr:rowOff>390525</xdr:rowOff>
    </xdr:to>
    <xdr:pic>
      <xdr:nvPicPr>
        <xdr:cNvPr id="1729" name="Immagine 26" descr="1OMCeO_logo trasparente_tesserino">
          <a:extLst>
            <a:ext uri="{FF2B5EF4-FFF2-40B4-BE49-F238E27FC236}">
              <a16:creationId xmlns:a16="http://schemas.microsoft.com/office/drawing/2014/main" id="{B8C0C36E-9B24-4D9B-9651-DEE3AE77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70735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169</xdr:row>
      <xdr:rowOff>19050</xdr:rowOff>
    </xdr:from>
    <xdr:to>
      <xdr:col>3</xdr:col>
      <xdr:colOff>381000</xdr:colOff>
      <xdr:row>169</xdr:row>
      <xdr:rowOff>390525</xdr:rowOff>
    </xdr:to>
    <xdr:pic>
      <xdr:nvPicPr>
        <xdr:cNvPr id="1730" name="Immagine 26" descr="1OMCeO_logo trasparente_tesserino">
          <a:extLst>
            <a:ext uri="{FF2B5EF4-FFF2-40B4-BE49-F238E27FC236}">
              <a16:creationId xmlns:a16="http://schemas.microsoft.com/office/drawing/2014/main" id="{000E2968-2A0C-4408-A927-4AF6C5DF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1165800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224</xdr:row>
      <xdr:rowOff>19050</xdr:rowOff>
    </xdr:from>
    <xdr:to>
      <xdr:col>3</xdr:col>
      <xdr:colOff>381000</xdr:colOff>
      <xdr:row>224</xdr:row>
      <xdr:rowOff>390525</xdr:rowOff>
    </xdr:to>
    <xdr:pic>
      <xdr:nvPicPr>
        <xdr:cNvPr id="1731" name="Immagine 26" descr="1OMCeO_logo trasparente_tesserino">
          <a:extLst>
            <a:ext uri="{FF2B5EF4-FFF2-40B4-BE49-F238E27FC236}">
              <a16:creationId xmlns:a16="http://schemas.microsoft.com/office/drawing/2014/main" id="{BD27FE39-5C75-4560-95E7-EEBE8BA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151947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280</xdr:row>
      <xdr:rowOff>28575</xdr:rowOff>
    </xdr:from>
    <xdr:to>
      <xdr:col>3</xdr:col>
      <xdr:colOff>381000</xdr:colOff>
      <xdr:row>280</xdr:row>
      <xdr:rowOff>400050</xdr:rowOff>
    </xdr:to>
    <xdr:pic>
      <xdr:nvPicPr>
        <xdr:cNvPr id="1732" name="Immagine 26" descr="1OMCeO_logo trasparente_tesserino">
          <a:extLst>
            <a:ext uri="{FF2B5EF4-FFF2-40B4-BE49-F238E27FC236}">
              <a16:creationId xmlns:a16="http://schemas.microsoft.com/office/drawing/2014/main" id="{9F1BEA66-1E0F-4896-953E-3F1615DD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1939825"/>
          <a:ext cx="1162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0</xdr:row>
      <xdr:rowOff>0</xdr:rowOff>
    </xdr:from>
    <xdr:ext cx="0" cy="200025"/>
    <xdr:pic>
      <xdr:nvPicPr>
        <xdr:cNvPr id="2" name="Immagine 3">
          <a:extLst>
            <a:ext uri="{FF2B5EF4-FFF2-40B4-BE49-F238E27FC236}">
              <a16:creationId xmlns:a16="http://schemas.microsoft.com/office/drawing/2014/main" id="{816FFA78-3E79-43CF-B2C1-B171EA61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76210</xdr:colOff>
      <xdr:row>0</xdr:row>
      <xdr:rowOff>87632</xdr:rowOff>
    </xdr:from>
    <xdr:to>
      <xdr:col>0</xdr:col>
      <xdr:colOff>1536660</xdr:colOff>
      <xdr:row>0</xdr:row>
      <xdr:rowOff>533881</xdr:rowOff>
    </xdr:to>
    <xdr:pic>
      <xdr:nvPicPr>
        <xdr:cNvPr id="3" name="Immagine 26" descr="1OMCeO_logo trasparente_tesserino">
          <a:extLst>
            <a:ext uri="{FF2B5EF4-FFF2-40B4-BE49-F238E27FC236}">
              <a16:creationId xmlns:a16="http://schemas.microsoft.com/office/drawing/2014/main" id="{5605FEF1-FF49-4966-9B89-53FC6165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10" y="87632"/>
          <a:ext cx="536525" cy="10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542924</xdr:colOff>
      <xdr:row>4</xdr:row>
      <xdr:rowOff>9524</xdr:rowOff>
    </xdr:from>
    <xdr:to>
      <xdr:col>3</xdr:col>
      <xdr:colOff>3733799</xdr:colOff>
      <xdr:row>10</xdr:row>
      <xdr:rowOff>400050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FA2B016-3A4D-4AF6-B65D-9143864DD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523875</xdr:colOff>
      <xdr:row>13</xdr:row>
      <xdr:rowOff>0</xdr:rowOff>
    </xdr:from>
    <xdr:to>
      <xdr:col>3</xdr:col>
      <xdr:colOff>3714750</xdr:colOff>
      <xdr:row>19</xdr:row>
      <xdr:rowOff>304800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B6F99C-22B3-4F11-AF68-FBF9E11DA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247650</xdr:colOff>
      <xdr:row>1</xdr:row>
      <xdr:rowOff>19050</xdr:rowOff>
    </xdr:from>
    <xdr:ext cx="0" cy="200025"/>
    <xdr:pic>
      <xdr:nvPicPr>
        <xdr:cNvPr id="6" name="Immagine 3">
          <a:extLst>
            <a:ext uri="{FF2B5EF4-FFF2-40B4-BE49-F238E27FC236}">
              <a16:creationId xmlns:a16="http://schemas.microsoft.com/office/drawing/2014/main" id="{EF9ED5AD-FAA7-4D7D-AFA1-F90A5E22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2095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30480</xdr:rowOff>
    </xdr:from>
    <xdr:to>
      <xdr:col>1</xdr:col>
      <xdr:colOff>1234440</xdr:colOff>
      <xdr:row>0</xdr:row>
      <xdr:rowOff>396240</xdr:rowOff>
    </xdr:to>
    <xdr:pic>
      <xdr:nvPicPr>
        <xdr:cNvPr id="2" name="Immagine 26" descr="1OMCeO_logo trasparente_tesserino">
          <a:extLst>
            <a:ext uri="{FF2B5EF4-FFF2-40B4-BE49-F238E27FC236}">
              <a16:creationId xmlns:a16="http://schemas.microsoft.com/office/drawing/2014/main" id="{0D388EC8-E487-4AF8-9C18-71C40E25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0480"/>
          <a:ext cx="56769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7"/>
  <sheetViews>
    <sheetView topLeftCell="A267" zoomScale="118" zoomScaleNormal="118" workbookViewId="0">
      <selection activeCell="N278" sqref="N278"/>
    </sheetView>
  </sheetViews>
  <sheetFormatPr defaultRowHeight="12.75" x14ac:dyDescent="0.2"/>
  <cols>
    <col min="1" max="1" width="2.140625" customWidth="1"/>
    <col min="2" max="4" width="6" customWidth="1"/>
    <col min="5" max="5" width="63.42578125" customWidth="1"/>
    <col min="6" max="8" width="19.7109375" customWidth="1"/>
    <col min="9" max="10" width="20" customWidth="1"/>
    <col min="11" max="11" width="7.140625" customWidth="1"/>
    <col min="13" max="13" width="0.5703125" customWidth="1"/>
    <col min="14" max="14" width="8.5703125" customWidth="1"/>
    <col min="15" max="15" width="0.42578125" customWidth="1"/>
  </cols>
  <sheetData>
    <row r="1" spans="2:15" ht="31.9" customHeight="1" x14ac:dyDescent="0.2">
      <c r="B1" s="197"/>
      <c r="C1" s="197"/>
      <c r="E1" s="121"/>
      <c r="F1" s="120"/>
    </row>
    <row r="2" spans="2:15" ht="27" customHeight="1" x14ac:dyDescent="0.4">
      <c r="B2" s="199" t="s">
        <v>189</v>
      </c>
      <c r="C2" s="199"/>
      <c r="D2" s="199"/>
      <c r="E2" s="199"/>
      <c r="F2" s="199"/>
      <c r="G2" s="199"/>
      <c r="H2" s="199"/>
      <c r="I2" s="199"/>
      <c r="J2" s="199"/>
      <c r="K2" s="199"/>
      <c r="L2" s="43">
        <v>1</v>
      </c>
      <c r="M2" s="35" t="s">
        <v>28</v>
      </c>
      <c r="N2" s="12" t="s">
        <v>28</v>
      </c>
      <c r="O2" s="12"/>
    </row>
    <row r="3" spans="2:15" ht="3" customHeight="1" x14ac:dyDescent="0.2">
      <c r="B3" s="2"/>
      <c r="C3" s="2"/>
      <c r="D3" s="2"/>
      <c r="E3" s="2"/>
      <c r="F3" s="2"/>
      <c r="G3" s="2"/>
      <c r="H3" s="2"/>
      <c r="I3" s="2"/>
      <c r="J3" s="2"/>
      <c r="K3" s="3"/>
    </row>
    <row r="4" spans="2:15" ht="20.45" customHeight="1" x14ac:dyDescent="0.2">
      <c r="B4" s="13"/>
      <c r="C4" s="14"/>
      <c r="D4" s="14" t="s">
        <v>6</v>
      </c>
      <c r="E4" s="15"/>
      <c r="F4" s="16" t="s">
        <v>7</v>
      </c>
      <c r="G4" s="17" t="s">
        <v>8</v>
      </c>
      <c r="H4" s="18" t="s">
        <v>180</v>
      </c>
      <c r="I4" s="19"/>
      <c r="J4" s="20"/>
      <c r="K4" s="1"/>
    </row>
    <row r="5" spans="2:15" ht="17.45" customHeight="1" x14ac:dyDescent="0.3">
      <c r="B5" s="21"/>
      <c r="C5" s="22"/>
      <c r="D5" s="23"/>
      <c r="E5" s="23"/>
      <c r="F5" s="23" t="s">
        <v>3</v>
      </c>
      <c r="G5" s="23" t="s">
        <v>5</v>
      </c>
      <c r="H5" s="23" t="s">
        <v>9</v>
      </c>
      <c r="I5" s="24" t="s">
        <v>10</v>
      </c>
      <c r="J5" s="24" t="s">
        <v>11</v>
      </c>
    </row>
    <row r="6" spans="2:15" ht="17.25" customHeight="1" x14ac:dyDescent="0.3">
      <c r="B6" s="21" t="s">
        <v>0</v>
      </c>
      <c r="C6" s="21" t="s">
        <v>1</v>
      </c>
      <c r="D6" s="24" t="s">
        <v>2</v>
      </c>
      <c r="E6" s="24" t="s">
        <v>37</v>
      </c>
      <c r="F6" s="24" t="s">
        <v>4</v>
      </c>
      <c r="G6" s="24" t="s">
        <v>179</v>
      </c>
      <c r="H6" s="25"/>
      <c r="I6" s="24" t="s">
        <v>181</v>
      </c>
      <c r="J6" s="24" t="s">
        <v>12</v>
      </c>
    </row>
    <row r="7" spans="2:15" ht="17.45" customHeight="1" x14ac:dyDescent="0.3">
      <c r="B7" s="26"/>
      <c r="C7" s="26"/>
      <c r="D7" s="27"/>
      <c r="E7" s="27"/>
      <c r="F7" s="28" t="s">
        <v>178</v>
      </c>
      <c r="G7" s="28" t="s">
        <v>28</v>
      </c>
      <c r="H7" s="27"/>
      <c r="I7" s="27"/>
      <c r="J7" s="28" t="s">
        <v>181</v>
      </c>
    </row>
    <row r="8" spans="2:15" ht="18" customHeight="1" x14ac:dyDescent="0.25">
      <c r="B8" s="29"/>
      <c r="C8" s="29"/>
      <c r="D8" s="30"/>
      <c r="E8" s="30"/>
      <c r="F8" s="31">
        <v>1</v>
      </c>
      <c r="G8" s="31">
        <v>2</v>
      </c>
      <c r="H8" s="31" t="s">
        <v>14</v>
      </c>
      <c r="I8" s="31">
        <v>4</v>
      </c>
      <c r="J8" s="31" t="s">
        <v>13</v>
      </c>
    </row>
    <row r="9" spans="2:15" ht="1.9" customHeight="1" x14ac:dyDescent="0.25">
      <c r="B9" s="32"/>
      <c r="C9" s="32"/>
      <c r="D9" s="33"/>
      <c r="E9" s="33"/>
      <c r="F9" s="34"/>
      <c r="G9" s="34"/>
      <c r="H9" s="34"/>
      <c r="I9" s="34"/>
      <c r="J9" s="34"/>
    </row>
    <row r="10" spans="2:15" ht="18" customHeight="1" x14ac:dyDescent="0.3">
      <c r="B10" s="4"/>
      <c r="C10" s="4"/>
      <c r="D10" s="5"/>
      <c r="E10" s="5" t="s">
        <v>38</v>
      </c>
      <c r="F10" s="6"/>
      <c r="G10" s="6" t="s">
        <v>28</v>
      </c>
      <c r="H10" s="6"/>
      <c r="I10" s="6"/>
      <c r="J10" s="6"/>
    </row>
    <row r="11" spans="2:15" ht="18.75" x14ac:dyDescent="0.3">
      <c r="B11" s="4"/>
      <c r="C11" s="4"/>
      <c r="D11" s="5"/>
      <c r="E11" s="5" t="s">
        <v>177</v>
      </c>
      <c r="F11" s="6">
        <v>0</v>
      </c>
      <c r="G11" s="6">
        <v>306700.08</v>
      </c>
      <c r="H11" s="6">
        <f>(I11-G11)</f>
        <v>379617.8</v>
      </c>
      <c r="I11" s="6">
        <v>686317.88</v>
      </c>
      <c r="J11" s="6">
        <f>(F11+I11)</f>
        <v>686317.88</v>
      </c>
    </row>
    <row r="12" spans="2:15" ht="2.4500000000000002" customHeight="1" x14ac:dyDescent="0.3">
      <c r="B12" s="4"/>
      <c r="C12" s="4"/>
      <c r="D12" s="5"/>
      <c r="E12" s="5"/>
      <c r="F12" s="6"/>
      <c r="G12" s="6"/>
      <c r="H12" s="6"/>
      <c r="I12" s="6"/>
      <c r="J12" s="6"/>
    </row>
    <row r="13" spans="2:15" ht="17.25" customHeight="1" x14ac:dyDescent="0.3">
      <c r="B13" s="116" t="s">
        <v>15</v>
      </c>
      <c r="C13" s="117"/>
      <c r="D13" s="118"/>
      <c r="E13" s="119" t="s">
        <v>16</v>
      </c>
      <c r="F13" s="46"/>
      <c r="G13" s="46"/>
      <c r="H13" s="46"/>
      <c r="I13" s="46"/>
      <c r="J13" s="46"/>
    </row>
    <row r="14" spans="2:15" ht="17.25" customHeight="1" x14ac:dyDescent="0.3">
      <c r="B14" s="7"/>
      <c r="C14" s="7" t="s">
        <v>15</v>
      </c>
      <c r="D14" s="8"/>
      <c r="E14" s="9" t="s">
        <v>175</v>
      </c>
      <c r="F14" s="6"/>
      <c r="G14" s="6"/>
      <c r="H14" s="6"/>
      <c r="I14" s="6"/>
      <c r="J14" s="6"/>
    </row>
    <row r="15" spans="2:15" ht="17.25" customHeight="1" x14ac:dyDescent="0.3">
      <c r="B15" s="7"/>
      <c r="C15" s="7"/>
      <c r="D15" s="8">
        <v>1</v>
      </c>
      <c r="E15" s="5" t="s">
        <v>183</v>
      </c>
      <c r="F15" s="6">
        <v>1380</v>
      </c>
      <c r="G15" s="6">
        <v>441300</v>
      </c>
      <c r="H15" s="6">
        <f t="shared" ref="H15:H20" si="0">(I15-G15)</f>
        <v>15800</v>
      </c>
      <c r="I15" s="6">
        <v>457100</v>
      </c>
      <c r="J15" s="6">
        <f t="shared" ref="J15:J20" si="1">(F15+I15)</f>
        <v>458480</v>
      </c>
      <c r="K15" s="142"/>
    </row>
    <row r="16" spans="2:15" ht="17.25" customHeight="1" x14ac:dyDescent="0.3">
      <c r="B16" s="7"/>
      <c r="C16" s="7"/>
      <c r="D16" s="8">
        <v>2</v>
      </c>
      <c r="E16" s="5" t="s">
        <v>185</v>
      </c>
      <c r="F16" s="6">
        <v>0</v>
      </c>
      <c r="G16" s="6">
        <v>27729</v>
      </c>
      <c r="H16" s="6">
        <f t="shared" si="0"/>
        <v>-1053</v>
      </c>
      <c r="I16" s="6">
        <v>26676</v>
      </c>
      <c r="J16" s="6">
        <f t="shared" si="1"/>
        <v>26676</v>
      </c>
      <c r="K16" s="142"/>
    </row>
    <row r="17" spans="2:11" ht="17.25" customHeight="1" x14ac:dyDescent="0.3">
      <c r="B17" s="7"/>
      <c r="C17" s="7"/>
      <c r="D17" s="8">
        <v>3</v>
      </c>
      <c r="E17" s="5" t="s">
        <v>184</v>
      </c>
      <c r="F17" s="6">
        <v>0</v>
      </c>
      <c r="G17" s="6">
        <v>1050</v>
      </c>
      <c r="H17" s="6">
        <f t="shared" si="0"/>
        <v>350</v>
      </c>
      <c r="I17" s="6">
        <v>1400</v>
      </c>
      <c r="J17" s="6">
        <f t="shared" si="1"/>
        <v>1400</v>
      </c>
      <c r="K17" s="142"/>
    </row>
    <row r="18" spans="2:11" ht="17.25" customHeight="1" x14ac:dyDescent="0.3">
      <c r="B18" s="7"/>
      <c r="C18" s="7"/>
      <c r="D18" s="8">
        <v>4</v>
      </c>
      <c r="E18" s="45" t="s">
        <v>186</v>
      </c>
      <c r="F18" s="6">
        <v>0</v>
      </c>
      <c r="G18" s="6">
        <v>3500</v>
      </c>
      <c r="H18" s="6">
        <f t="shared" si="0"/>
        <v>4900</v>
      </c>
      <c r="I18" s="6">
        <v>8400</v>
      </c>
      <c r="J18" s="6">
        <f t="shared" si="1"/>
        <v>8400</v>
      </c>
      <c r="K18" s="142"/>
    </row>
    <row r="19" spans="2:11" ht="17.25" customHeight="1" x14ac:dyDescent="0.3">
      <c r="B19" s="7"/>
      <c r="C19" s="7"/>
      <c r="D19" s="8">
        <v>5</v>
      </c>
      <c r="E19" s="45" t="s">
        <v>45</v>
      </c>
      <c r="F19" s="6">
        <v>0</v>
      </c>
      <c r="G19" s="6">
        <v>117</v>
      </c>
      <c r="H19" s="6">
        <f t="shared" si="0"/>
        <v>0</v>
      </c>
      <c r="I19" s="6">
        <v>117</v>
      </c>
      <c r="J19" s="6">
        <f t="shared" si="1"/>
        <v>117</v>
      </c>
      <c r="K19" s="142"/>
    </row>
    <row r="20" spans="2:11" ht="17.25" customHeight="1" x14ac:dyDescent="0.3">
      <c r="B20" s="7"/>
      <c r="C20" s="7"/>
      <c r="D20" s="8">
        <v>6</v>
      </c>
      <c r="E20" s="45" t="s">
        <v>46</v>
      </c>
      <c r="F20" s="36">
        <v>0</v>
      </c>
      <c r="G20" s="36">
        <v>350</v>
      </c>
      <c r="H20" s="36">
        <f t="shared" si="0"/>
        <v>0</v>
      </c>
      <c r="I20" s="36">
        <v>350</v>
      </c>
      <c r="J20" s="36">
        <f t="shared" si="1"/>
        <v>350</v>
      </c>
      <c r="K20" s="142"/>
    </row>
    <row r="21" spans="2:11" ht="0.75" customHeight="1" x14ac:dyDescent="0.3">
      <c r="B21" s="7"/>
      <c r="C21" s="7"/>
      <c r="D21" s="8"/>
      <c r="E21" s="5"/>
      <c r="F21" s="6"/>
      <c r="G21" s="37"/>
      <c r="H21" s="6"/>
      <c r="I21" s="6"/>
      <c r="J21" s="6"/>
      <c r="K21" s="142"/>
    </row>
    <row r="22" spans="2:11" ht="18" customHeight="1" x14ac:dyDescent="0.3">
      <c r="B22" s="102"/>
      <c r="C22" s="102"/>
      <c r="D22" s="101"/>
      <c r="E22" s="104" t="s">
        <v>26</v>
      </c>
      <c r="F22" s="105">
        <f>SUM(F15+F16+F18+F20+F21)</f>
        <v>1380</v>
      </c>
      <c r="G22" s="105">
        <f>(G15+G16+G17+G18+G19+G20)</f>
        <v>474046</v>
      </c>
      <c r="H22" s="105">
        <f>(H15+H16+H17+H18+H19+H20)</f>
        <v>19997</v>
      </c>
      <c r="I22" s="105">
        <f>(I15+I16+I17+I18+I19+I20)</f>
        <v>494043</v>
      </c>
      <c r="J22" s="105">
        <f>(F22+I22)</f>
        <v>495423</v>
      </c>
      <c r="K22" s="142"/>
    </row>
    <row r="23" spans="2:11" ht="18" customHeight="1" thickBot="1" x14ac:dyDescent="0.35">
      <c r="B23" s="123"/>
      <c r="C23" s="122"/>
      <c r="D23" s="123"/>
      <c r="E23" s="125" t="s">
        <v>35</v>
      </c>
      <c r="F23" s="126">
        <f>(F22)</f>
        <v>1380</v>
      </c>
      <c r="G23" s="126">
        <f>(G22)</f>
        <v>474046</v>
      </c>
      <c r="H23" s="126">
        <f>(I23-G23)</f>
        <v>19997</v>
      </c>
      <c r="I23" s="126">
        <f>(I22)</f>
        <v>494043</v>
      </c>
      <c r="J23" s="126">
        <f>(F23+I23)</f>
        <v>495423</v>
      </c>
      <c r="K23" s="142"/>
    </row>
    <row r="24" spans="2:11" ht="2.4500000000000002" customHeight="1" thickTop="1" x14ac:dyDescent="0.3">
      <c r="B24" s="7"/>
      <c r="C24" s="7"/>
      <c r="D24" s="8"/>
      <c r="E24" s="5"/>
      <c r="F24" s="6"/>
      <c r="G24" s="6"/>
      <c r="H24" s="6"/>
      <c r="I24" s="6">
        <f>SUM(I15:I22)</f>
        <v>988086</v>
      </c>
      <c r="J24" s="6"/>
      <c r="K24" s="142"/>
    </row>
    <row r="25" spans="2:11" ht="17.25" customHeight="1" x14ac:dyDescent="0.3">
      <c r="B25" s="93" t="s">
        <v>17</v>
      </c>
      <c r="C25" s="7"/>
      <c r="D25" s="8"/>
      <c r="E25" s="9" t="s">
        <v>41</v>
      </c>
      <c r="F25" s="6"/>
      <c r="G25" s="6"/>
      <c r="H25" s="6"/>
      <c r="I25" s="6"/>
      <c r="J25" s="6"/>
      <c r="K25" s="142"/>
    </row>
    <row r="26" spans="2:11" ht="17.25" customHeight="1" x14ac:dyDescent="0.3">
      <c r="B26" s="7"/>
      <c r="C26" s="7" t="s">
        <v>17</v>
      </c>
      <c r="D26" s="8"/>
      <c r="E26" s="9" t="s">
        <v>18</v>
      </c>
      <c r="F26" s="6"/>
      <c r="G26" s="6"/>
      <c r="H26" s="6"/>
      <c r="I26" s="6"/>
      <c r="J26" s="6"/>
      <c r="K26" s="142"/>
    </row>
    <row r="27" spans="2:11" ht="17.25" customHeight="1" x14ac:dyDescent="0.3">
      <c r="B27" s="7"/>
      <c r="C27" s="7"/>
      <c r="D27" s="8">
        <v>7</v>
      </c>
      <c r="E27" s="5" t="s">
        <v>187</v>
      </c>
      <c r="F27" s="6">
        <v>0</v>
      </c>
      <c r="G27" s="6">
        <v>600</v>
      </c>
      <c r="H27" s="38">
        <f>(I27-G27)</f>
        <v>600</v>
      </c>
      <c r="I27" s="6">
        <v>1200</v>
      </c>
      <c r="J27" s="6">
        <f>(F27+I27)</f>
        <v>1200</v>
      </c>
      <c r="K27" s="142"/>
    </row>
    <row r="28" spans="2:11" ht="17.25" customHeight="1" x14ac:dyDescent="0.3">
      <c r="B28" s="7"/>
      <c r="C28" s="7"/>
      <c r="D28" s="8">
        <v>8</v>
      </c>
      <c r="E28" s="5" t="s">
        <v>43</v>
      </c>
      <c r="F28" s="6">
        <v>0</v>
      </c>
      <c r="G28" s="6">
        <v>100</v>
      </c>
      <c r="H28" s="38">
        <f>(I28-G28)</f>
        <v>0</v>
      </c>
      <c r="I28" s="6">
        <v>100</v>
      </c>
      <c r="J28" s="6">
        <f>(F28+I28)</f>
        <v>100</v>
      </c>
      <c r="K28" s="142"/>
    </row>
    <row r="29" spans="2:11" ht="17.25" customHeight="1" x14ac:dyDescent="0.3">
      <c r="B29" s="7"/>
      <c r="C29" s="7"/>
      <c r="D29" s="8">
        <v>9</v>
      </c>
      <c r="E29" s="5" t="s">
        <v>44</v>
      </c>
      <c r="F29" s="6">
        <v>0</v>
      </c>
      <c r="G29" s="6">
        <v>10</v>
      </c>
      <c r="H29" s="38">
        <f>(I29-G29)</f>
        <v>0</v>
      </c>
      <c r="I29" s="6">
        <v>10</v>
      </c>
      <c r="J29" s="6">
        <f>(F29+I29)</f>
        <v>10</v>
      </c>
      <c r="K29" s="142"/>
    </row>
    <row r="30" spans="2:11" ht="17.25" customHeight="1" x14ac:dyDescent="0.3">
      <c r="B30" s="7"/>
      <c r="C30" s="7"/>
      <c r="D30" s="8">
        <v>10</v>
      </c>
      <c r="E30" s="5" t="s">
        <v>19</v>
      </c>
      <c r="F30" s="6">
        <v>0</v>
      </c>
      <c r="G30" s="39" t="s">
        <v>40</v>
      </c>
      <c r="H30" s="38">
        <v>0</v>
      </c>
      <c r="I30" s="39" t="s">
        <v>40</v>
      </c>
      <c r="J30" s="6">
        <v>0</v>
      </c>
      <c r="K30" s="142"/>
    </row>
    <row r="31" spans="2:11" ht="17.25" customHeight="1" x14ac:dyDescent="0.3">
      <c r="B31" s="7"/>
      <c r="C31" s="7"/>
      <c r="D31" s="8">
        <v>11</v>
      </c>
      <c r="E31" s="5" t="s">
        <v>20</v>
      </c>
      <c r="F31" s="6">
        <v>0</v>
      </c>
      <c r="G31" s="6">
        <v>500</v>
      </c>
      <c r="H31" s="38">
        <f>(I31-G31)</f>
        <v>0</v>
      </c>
      <c r="I31" s="6">
        <v>500</v>
      </c>
      <c r="J31" s="6">
        <f>(F31+I31)</f>
        <v>500</v>
      </c>
      <c r="K31" s="142"/>
    </row>
    <row r="32" spans="2:11" ht="17.25" customHeight="1" x14ac:dyDescent="0.3">
      <c r="B32" s="7"/>
      <c r="C32" s="7"/>
      <c r="D32" s="8">
        <v>12</v>
      </c>
      <c r="E32" s="5" t="s">
        <v>21</v>
      </c>
      <c r="F32" s="6">
        <v>0</v>
      </c>
      <c r="G32" s="39" t="s">
        <v>40</v>
      </c>
      <c r="H32" s="38">
        <v>0</v>
      </c>
      <c r="I32" s="39" t="s">
        <v>40</v>
      </c>
      <c r="J32" s="6">
        <v>0</v>
      </c>
      <c r="K32" s="142"/>
    </row>
    <row r="33" spans="2:11" ht="0.75" customHeight="1" x14ac:dyDescent="0.3">
      <c r="B33" s="7"/>
      <c r="C33" s="7"/>
      <c r="D33" s="8"/>
      <c r="E33" s="5"/>
      <c r="F33" s="6">
        <v>0</v>
      </c>
      <c r="G33" s="6">
        <f>SUM(F33)</f>
        <v>0</v>
      </c>
      <c r="H33" s="38"/>
      <c r="I33" s="6">
        <f>SUM(H33)</f>
        <v>0</v>
      </c>
      <c r="J33" s="6"/>
      <c r="K33" s="142"/>
    </row>
    <row r="34" spans="2:11" ht="18" customHeight="1" x14ac:dyDescent="0.3">
      <c r="B34" s="102"/>
      <c r="C34" s="102"/>
      <c r="D34" s="101"/>
      <c r="E34" s="104" t="s">
        <v>27</v>
      </c>
      <c r="F34" s="106">
        <f>(F27+F28+F30+F31+F32)</f>
        <v>0</v>
      </c>
      <c r="G34" s="106">
        <f>SUM(G27+G28+G29+G31)</f>
        <v>1210</v>
      </c>
      <c r="H34" s="107">
        <f>(I34-G34)</f>
        <v>600</v>
      </c>
      <c r="I34" s="106">
        <f>(I27+I28+I29+I31)</f>
        <v>1810</v>
      </c>
      <c r="J34" s="106">
        <f>F34+I34</f>
        <v>1810</v>
      </c>
      <c r="K34" s="142"/>
    </row>
    <row r="35" spans="2:11" ht="1.1499999999999999" customHeight="1" x14ac:dyDescent="0.3">
      <c r="B35" s="7"/>
      <c r="C35" s="7"/>
      <c r="D35" s="8"/>
      <c r="E35" s="5"/>
      <c r="F35" s="6"/>
      <c r="G35" s="6"/>
      <c r="H35" s="6"/>
      <c r="I35" s="6"/>
      <c r="J35" s="6"/>
      <c r="K35" s="142"/>
    </row>
    <row r="36" spans="2:11" ht="17.25" customHeight="1" x14ac:dyDescent="0.3">
      <c r="B36" s="7"/>
      <c r="C36" s="7" t="s">
        <v>22</v>
      </c>
      <c r="D36" s="8"/>
      <c r="E36" s="9" t="s">
        <v>23</v>
      </c>
      <c r="F36" s="6"/>
      <c r="G36" s="6"/>
      <c r="H36" s="6"/>
      <c r="I36" s="6"/>
      <c r="J36" s="6"/>
      <c r="K36" s="142"/>
    </row>
    <row r="37" spans="2:11" ht="17.25" customHeight="1" x14ac:dyDescent="0.3">
      <c r="B37" s="7"/>
      <c r="C37" s="7"/>
      <c r="D37" s="8">
        <v>13</v>
      </c>
      <c r="E37" s="45" t="s">
        <v>24</v>
      </c>
      <c r="F37" s="46">
        <v>0</v>
      </c>
      <c r="G37" s="44" t="s">
        <v>40</v>
      </c>
      <c r="H37" s="46">
        <v>0</v>
      </c>
      <c r="I37" s="44" t="s">
        <v>40</v>
      </c>
      <c r="J37" s="46">
        <v>0</v>
      </c>
      <c r="K37" s="142"/>
    </row>
    <row r="38" spans="2:11" ht="17.25" customHeight="1" x14ac:dyDescent="0.3">
      <c r="B38" s="7"/>
      <c r="C38" s="7"/>
      <c r="D38" s="8">
        <v>14</v>
      </c>
      <c r="E38" s="5" t="s">
        <v>25</v>
      </c>
      <c r="F38" s="6">
        <v>0</v>
      </c>
      <c r="G38" s="39" t="s">
        <v>40</v>
      </c>
      <c r="H38" s="39">
        <v>0</v>
      </c>
      <c r="I38" s="44" t="s">
        <v>40</v>
      </c>
      <c r="J38" s="6">
        <v>0</v>
      </c>
      <c r="K38" s="142"/>
    </row>
    <row r="39" spans="2:11" ht="0.75" customHeight="1" x14ac:dyDescent="0.3">
      <c r="B39" s="7"/>
      <c r="C39" s="7"/>
      <c r="D39" s="8"/>
      <c r="E39" s="5"/>
      <c r="F39" s="36">
        <f>SUM(D39:E39)</f>
        <v>0</v>
      </c>
      <c r="G39" s="36">
        <f>SUM(D39:F39)</f>
        <v>0</v>
      </c>
      <c r="H39" s="36"/>
      <c r="I39" s="44">
        <f>SUM(F39:H39)</f>
        <v>0</v>
      </c>
      <c r="J39" s="6"/>
      <c r="K39" s="142"/>
    </row>
    <row r="40" spans="2:11" ht="18" customHeight="1" x14ac:dyDescent="0.3">
      <c r="B40" s="102"/>
      <c r="C40" s="102"/>
      <c r="D40" s="101"/>
      <c r="E40" s="104" t="s">
        <v>29</v>
      </c>
      <c r="F40" s="106">
        <f>(F37+F38)</f>
        <v>0</v>
      </c>
      <c r="G40" s="106">
        <v>0</v>
      </c>
      <c r="H40" s="103">
        <v>0</v>
      </c>
      <c r="I40" s="108">
        <v>0</v>
      </c>
      <c r="J40" s="106">
        <f>(F40+I40)</f>
        <v>0</v>
      </c>
      <c r="K40" s="142"/>
    </row>
    <row r="41" spans="2:11" ht="2.1" customHeight="1" x14ac:dyDescent="0.3">
      <c r="B41" s="7"/>
      <c r="C41" s="7"/>
      <c r="D41" s="8"/>
      <c r="E41" s="5"/>
      <c r="F41" s="6"/>
      <c r="G41" s="6"/>
      <c r="H41" s="6"/>
      <c r="I41" s="6"/>
      <c r="J41" s="6"/>
      <c r="K41" s="142"/>
    </row>
    <row r="42" spans="2:11" ht="17.25" customHeight="1" x14ac:dyDescent="0.3">
      <c r="B42" s="7"/>
      <c r="C42" s="7" t="s">
        <v>30</v>
      </c>
      <c r="D42" s="8"/>
      <c r="E42" s="9" t="s">
        <v>31</v>
      </c>
      <c r="F42" s="6"/>
      <c r="G42" s="6"/>
      <c r="H42" s="6" t="s">
        <v>28</v>
      </c>
      <c r="I42" s="6"/>
      <c r="J42" s="6" t="s">
        <v>28</v>
      </c>
      <c r="K42" s="143"/>
    </row>
    <row r="43" spans="2:11" ht="17.25" customHeight="1" x14ac:dyDescent="0.3">
      <c r="B43" s="7"/>
      <c r="C43" s="7"/>
      <c r="D43" s="8">
        <v>15</v>
      </c>
      <c r="E43" s="5" t="s">
        <v>32</v>
      </c>
      <c r="F43" s="6">
        <v>0</v>
      </c>
      <c r="G43" s="39" t="s">
        <v>40</v>
      </c>
      <c r="H43" s="39" t="s">
        <v>28</v>
      </c>
      <c r="I43" s="39" t="s">
        <v>40</v>
      </c>
      <c r="J43" s="6">
        <v>0</v>
      </c>
      <c r="K43" s="142"/>
    </row>
    <row r="44" spans="2:11" ht="17.25" customHeight="1" x14ac:dyDescent="0.3">
      <c r="B44" s="7"/>
      <c r="C44" s="7"/>
      <c r="D44" s="8">
        <v>16</v>
      </c>
      <c r="E44" s="134" t="s">
        <v>170</v>
      </c>
      <c r="F44" s="6">
        <v>30647.09</v>
      </c>
      <c r="G44" s="6">
        <v>7000</v>
      </c>
      <c r="H44" s="6">
        <f>(I44-G44)</f>
        <v>0</v>
      </c>
      <c r="I44" s="6">
        <v>7000</v>
      </c>
      <c r="J44" s="6">
        <f>(F44+I44)</f>
        <v>37647.089999999997</v>
      </c>
      <c r="K44" s="142"/>
    </row>
    <row r="45" spans="2:11" ht="17.25" customHeight="1" x14ac:dyDescent="0.3">
      <c r="B45" s="7"/>
      <c r="C45" s="7"/>
      <c r="D45" s="8">
        <v>17</v>
      </c>
      <c r="E45" s="40" t="s">
        <v>39</v>
      </c>
      <c r="F45" s="6">
        <v>0</v>
      </c>
      <c r="G45" s="39">
        <v>3000</v>
      </c>
      <c r="H45" s="6">
        <f>(I45-G45)</f>
        <v>0</v>
      </c>
      <c r="I45" s="39">
        <v>3000</v>
      </c>
      <c r="J45" s="6">
        <f>(F45+I45)</f>
        <v>3000</v>
      </c>
      <c r="K45" s="142"/>
    </row>
    <row r="46" spans="2:11" ht="17.25" customHeight="1" x14ac:dyDescent="0.3">
      <c r="B46" s="7"/>
      <c r="C46" s="7"/>
      <c r="D46" s="8">
        <v>18</v>
      </c>
      <c r="E46" s="45" t="s">
        <v>188</v>
      </c>
      <c r="F46" s="46">
        <v>367.12</v>
      </c>
      <c r="G46" s="39">
        <v>1695.2</v>
      </c>
      <c r="H46" s="6">
        <f>(I46-G46)</f>
        <v>93.599999999999909</v>
      </c>
      <c r="I46" s="39">
        <v>1788.8</v>
      </c>
      <c r="J46" s="6">
        <f>(F46+I46)</f>
        <v>2155.92</v>
      </c>
      <c r="K46" s="142"/>
    </row>
    <row r="47" spans="2:11" ht="0.75" customHeight="1" x14ac:dyDescent="0.3">
      <c r="B47" s="7"/>
      <c r="C47" s="7"/>
      <c r="D47" s="8"/>
      <c r="E47" s="5"/>
      <c r="F47" s="6" t="s">
        <v>28</v>
      </c>
      <c r="G47" s="6" t="s">
        <v>28</v>
      </c>
      <c r="H47" s="6"/>
      <c r="I47" s="6"/>
      <c r="J47" s="6"/>
      <c r="K47" s="142"/>
    </row>
    <row r="48" spans="2:11" ht="18" customHeight="1" x14ac:dyDescent="0.3">
      <c r="B48" s="102"/>
      <c r="C48" s="102"/>
      <c r="D48" s="101"/>
      <c r="E48" s="104" t="s">
        <v>33</v>
      </c>
      <c r="F48" s="109">
        <f>(F43+F44+F45+F46)</f>
        <v>31014.21</v>
      </c>
      <c r="G48" s="109">
        <f>(G44+G45+G46)</f>
        <v>11695.2</v>
      </c>
      <c r="H48" s="109">
        <v>0</v>
      </c>
      <c r="I48" s="109">
        <f>(I44+I45+I46)</f>
        <v>11788.8</v>
      </c>
      <c r="J48" s="109">
        <f>(F48+I48)</f>
        <v>42803.009999999995</v>
      </c>
      <c r="K48" s="142"/>
    </row>
    <row r="49" spans="2:12" ht="18" customHeight="1" thickBot="1" x14ac:dyDescent="0.35">
      <c r="B49" s="122"/>
      <c r="C49" s="122"/>
      <c r="D49" s="122"/>
      <c r="E49" s="127" t="s">
        <v>34</v>
      </c>
      <c r="F49" s="128">
        <f>(F34+F40+F48)</f>
        <v>31014.21</v>
      </c>
      <c r="G49" s="128">
        <f>(G34+G40+G48)</f>
        <v>12905.2</v>
      </c>
      <c r="H49" s="128">
        <f>(I49-G49)</f>
        <v>693.59999999999854</v>
      </c>
      <c r="I49" s="128">
        <f>(I34+I40+I48)</f>
        <v>13598.8</v>
      </c>
      <c r="J49" s="128">
        <f>(F49+I49)</f>
        <v>44613.009999999995</v>
      </c>
      <c r="K49" s="142"/>
    </row>
    <row r="50" spans="2:12" ht="18" customHeight="1" thickTop="1" thickBot="1" x14ac:dyDescent="0.35">
      <c r="B50" s="7"/>
      <c r="C50" s="7"/>
      <c r="D50" s="7"/>
      <c r="E50" s="41" t="s">
        <v>42</v>
      </c>
      <c r="F50" s="42">
        <f>(F23+F49)</f>
        <v>32394.21</v>
      </c>
      <c r="G50" s="42">
        <f>(G23+G49)</f>
        <v>486951.2</v>
      </c>
      <c r="H50" s="42">
        <f>(I50-G50)</f>
        <v>20690.599999999977</v>
      </c>
      <c r="I50" s="42">
        <f>(I23+I49)</f>
        <v>507641.8</v>
      </c>
      <c r="J50" s="42">
        <f>(F50+I50)</f>
        <v>540036.01</v>
      </c>
      <c r="K50" s="142"/>
    </row>
    <row r="51" spans="2:12" ht="20.25" customHeight="1" thickTop="1" thickBot="1" x14ac:dyDescent="0.35">
      <c r="B51" s="10"/>
      <c r="C51" s="10"/>
      <c r="D51" s="11"/>
      <c r="E51" s="41" t="s">
        <v>36</v>
      </c>
      <c r="F51" s="42">
        <f>(F11+F23+F49)</f>
        <v>32394.21</v>
      </c>
      <c r="G51" s="42">
        <f>(G11+G23+G49)</f>
        <v>793651.28</v>
      </c>
      <c r="H51" s="42">
        <f>(I51-G51)</f>
        <v>400308.39999999991</v>
      </c>
      <c r="I51" s="42">
        <f>(I11+I23+I49)</f>
        <v>1193959.68</v>
      </c>
      <c r="J51" s="42">
        <f>(F51+I51)</f>
        <v>1226353.8899999999</v>
      </c>
      <c r="K51" s="142"/>
    </row>
    <row r="52" spans="2:12" ht="13.5" thickTop="1" x14ac:dyDescent="0.2">
      <c r="B52" s="142"/>
      <c r="C52" s="142"/>
      <c r="D52" s="142"/>
      <c r="E52" s="142"/>
      <c r="F52" s="142"/>
      <c r="G52" s="142"/>
      <c r="H52" s="142"/>
      <c r="I52" s="142"/>
      <c r="J52" s="142"/>
      <c r="K52" s="142"/>
    </row>
    <row r="53" spans="2:12" x14ac:dyDescent="0.2">
      <c r="B53" s="142"/>
      <c r="C53" s="142"/>
      <c r="D53" s="142"/>
      <c r="E53" s="142"/>
      <c r="F53" s="142"/>
      <c r="G53" s="142"/>
      <c r="H53" s="142"/>
      <c r="I53" s="142"/>
      <c r="J53" s="142"/>
      <c r="K53" s="142"/>
    </row>
    <row r="54" spans="2:12" x14ac:dyDescent="0.2"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2:12" x14ac:dyDescent="0.2">
      <c r="B55" s="142"/>
      <c r="C55" s="142"/>
      <c r="D55" s="142"/>
      <c r="E55" s="142"/>
      <c r="F55" s="142"/>
      <c r="G55" s="142"/>
      <c r="H55" s="142"/>
      <c r="I55" s="142"/>
      <c r="J55" s="142"/>
      <c r="K55" s="142"/>
    </row>
    <row r="56" spans="2:12" ht="31.5" customHeight="1" x14ac:dyDescent="0.2">
      <c r="B56" s="200"/>
      <c r="C56" s="200"/>
      <c r="D56" s="142"/>
      <c r="E56" s="142"/>
      <c r="F56" s="142"/>
      <c r="G56" s="142"/>
      <c r="H56" s="142"/>
      <c r="I56" s="142"/>
      <c r="J56" s="142"/>
      <c r="K56" s="142"/>
    </row>
    <row r="57" spans="2:12" ht="26.25" x14ac:dyDescent="0.4">
      <c r="B57" s="199" t="s">
        <v>192</v>
      </c>
      <c r="C57" s="199"/>
      <c r="D57" s="199"/>
      <c r="E57" s="199"/>
      <c r="F57" s="199"/>
      <c r="G57" s="199"/>
      <c r="H57" s="199"/>
      <c r="I57" s="199"/>
      <c r="J57" s="199"/>
      <c r="K57" s="199"/>
      <c r="L57" s="43">
        <v>2</v>
      </c>
    </row>
    <row r="58" spans="2:12" ht="3" customHeight="1" x14ac:dyDescent="0.2">
      <c r="B58" s="142"/>
      <c r="C58" s="142"/>
      <c r="D58" s="142"/>
      <c r="E58" s="144"/>
      <c r="F58" s="142"/>
      <c r="G58" s="142"/>
      <c r="H58" s="142"/>
      <c r="I58" s="142"/>
      <c r="J58" s="142"/>
      <c r="K58" s="142"/>
    </row>
    <row r="59" spans="2:12" ht="20.25" customHeight="1" x14ac:dyDescent="0.2">
      <c r="B59" s="13"/>
      <c r="C59" s="14"/>
      <c r="D59" s="14" t="s">
        <v>6</v>
      </c>
      <c r="E59" s="15"/>
      <c r="F59" s="47" t="s">
        <v>7</v>
      </c>
      <c r="G59" s="17" t="s">
        <v>8</v>
      </c>
      <c r="H59" s="18" t="s">
        <v>180</v>
      </c>
      <c r="I59" s="19"/>
      <c r="J59" s="20"/>
      <c r="K59" s="142"/>
    </row>
    <row r="60" spans="2:12" ht="17.25" customHeight="1" x14ac:dyDescent="0.3">
      <c r="B60" s="21"/>
      <c r="C60" s="22"/>
      <c r="D60" s="23"/>
      <c r="E60" s="23"/>
      <c r="F60" s="23" t="s">
        <v>3</v>
      </c>
      <c r="G60" s="23" t="s">
        <v>5</v>
      </c>
      <c r="H60" s="23" t="s">
        <v>9</v>
      </c>
      <c r="I60" s="24" t="s">
        <v>10</v>
      </c>
      <c r="J60" s="24" t="s">
        <v>11</v>
      </c>
      <c r="K60" s="142"/>
    </row>
    <row r="61" spans="2:12" ht="17.100000000000001" customHeight="1" x14ac:dyDescent="0.3">
      <c r="B61" s="21" t="s">
        <v>0</v>
      </c>
      <c r="C61" s="21" t="s">
        <v>1</v>
      </c>
      <c r="D61" s="24" t="s">
        <v>2</v>
      </c>
      <c r="E61" s="24" t="s">
        <v>37</v>
      </c>
      <c r="F61" s="24" t="s">
        <v>4</v>
      </c>
      <c r="G61" s="24" t="s">
        <v>179</v>
      </c>
      <c r="H61" s="25"/>
      <c r="I61" s="24" t="s">
        <v>181</v>
      </c>
      <c r="J61" s="24" t="s">
        <v>12</v>
      </c>
      <c r="K61" s="142"/>
    </row>
    <row r="62" spans="2:12" ht="17.25" customHeight="1" x14ac:dyDescent="0.3">
      <c r="B62" s="26"/>
      <c r="C62" s="26"/>
      <c r="D62" s="27"/>
      <c r="E62" s="27"/>
      <c r="F62" s="28" t="s">
        <v>178</v>
      </c>
      <c r="G62" s="28"/>
      <c r="H62" s="27"/>
      <c r="I62" s="27"/>
      <c r="J62" s="28" t="s">
        <v>181</v>
      </c>
      <c r="K62" s="142"/>
    </row>
    <row r="63" spans="2:12" ht="18.75" x14ac:dyDescent="0.3">
      <c r="B63" s="48"/>
      <c r="C63" s="48"/>
      <c r="D63" s="49"/>
      <c r="E63" s="49"/>
      <c r="F63" s="50">
        <v>1</v>
      </c>
      <c r="G63" s="50">
        <v>2</v>
      </c>
      <c r="H63" s="50" t="s">
        <v>14</v>
      </c>
      <c r="I63" s="50">
        <v>4</v>
      </c>
      <c r="J63" s="50" t="s">
        <v>13</v>
      </c>
      <c r="K63" s="142"/>
    </row>
    <row r="64" spans="2:12" ht="17.25" customHeight="1" x14ac:dyDescent="0.3">
      <c r="B64" s="4"/>
      <c r="C64" s="4"/>
      <c r="D64" s="5"/>
      <c r="E64" s="9" t="s">
        <v>47</v>
      </c>
      <c r="F64" s="39">
        <f>F51</f>
        <v>32394.21</v>
      </c>
      <c r="G64" s="39">
        <f>G51</f>
        <v>793651.28</v>
      </c>
      <c r="H64" s="39">
        <f>(I64-G64)</f>
        <v>400308.39999999991</v>
      </c>
      <c r="I64" s="39">
        <f>I51</f>
        <v>1193959.68</v>
      </c>
      <c r="J64" s="39">
        <f>(I64+F64)</f>
        <v>1226353.8899999999</v>
      </c>
      <c r="K64" s="142"/>
    </row>
    <row r="65" spans="2:11" ht="17.25" customHeight="1" x14ac:dyDescent="0.3">
      <c r="B65" s="93" t="s">
        <v>22</v>
      </c>
      <c r="C65" s="7"/>
      <c r="D65" s="8"/>
      <c r="E65" s="9" t="s">
        <v>48</v>
      </c>
      <c r="F65" s="6"/>
      <c r="G65" s="6"/>
      <c r="H65" s="6"/>
      <c r="I65" s="6"/>
      <c r="J65" s="6"/>
      <c r="K65" s="142"/>
    </row>
    <row r="66" spans="2:11" ht="17.25" customHeight="1" x14ac:dyDescent="0.3">
      <c r="B66" s="7"/>
      <c r="C66" s="7" t="s">
        <v>49</v>
      </c>
      <c r="D66" s="8"/>
      <c r="E66" s="9" t="s">
        <v>73</v>
      </c>
      <c r="F66" s="6"/>
      <c r="G66" s="6" t="s">
        <v>28</v>
      </c>
      <c r="H66" s="6"/>
      <c r="I66" s="6"/>
      <c r="J66" s="6"/>
      <c r="K66" s="142"/>
    </row>
    <row r="67" spans="2:11" ht="17.25" customHeight="1" x14ac:dyDescent="0.3">
      <c r="B67" s="7"/>
      <c r="C67" s="7"/>
      <c r="D67" s="8">
        <v>19</v>
      </c>
      <c r="E67" s="5" t="s">
        <v>74</v>
      </c>
      <c r="F67" s="36">
        <v>0</v>
      </c>
      <c r="G67" s="36">
        <v>100</v>
      </c>
      <c r="H67" s="36">
        <f>(I67-G67)</f>
        <v>0</v>
      </c>
      <c r="I67" s="36">
        <v>100</v>
      </c>
      <c r="J67" s="36">
        <f>(F67+I67)</f>
        <v>100</v>
      </c>
      <c r="K67" s="142"/>
    </row>
    <row r="68" spans="2:11" ht="2.25" customHeight="1" x14ac:dyDescent="0.3">
      <c r="B68" s="7"/>
      <c r="C68" s="7"/>
      <c r="D68" s="8"/>
      <c r="E68" s="5"/>
      <c r="F68" s="6"/>
      <c r="G68" s="6"/>
      <c r="H68" s="6"/>
      <c r="I68" s="6"/>
      <c r="J68" s="6"/>
      <c r="K68" s="142"/>
    </row>
    <row r="69" spans="2:11" ht="18" customHeight="1" x14ac:dyDescent="0.3">
      <c r="B69" s="102"/>
      <c r="C69" s="102"/>
      <c r="D69" s="101"/>
      <c r="E69" s="104" t="s">
        <v>50</v>
      </c>
      <c r="F69" s="103">
        <f>(F67)</f>
        <v>0</v>
      </c>
      <c r="G69" s="103">
        <f>G67</f>
        <v>100</v>
      </c>
      <c r="H69" s="103">
        <f>(I69-G69)</f>
        <v>0</v>
      </c>
      <c r="I69" s="103">
        <f>(I67)</f>
        <v>100</v>
      </c>
      <c r="J69" s="103">
        <f>(F69+I69)</f>
        <v>100</v>
      </c>
      <c r="K69" s="142"/>
    </row>
    <row r="70" spans="2:11" ht="17.25" customHeight="1" x14ac:dyDescent="0.3">
      <c r="B70" s="4"/>
      <c r="C70" s="7" t="s">
        <v>51</v>
      </c>
      <c r="D70" s="8">
        <v>20</v>
      </c>
      <c r="E70" s="9" t="s">
        <v>76</v>
      </c>
      <c r="F70" s="6"/>
      <c r="G70" s="6"/>
      <c r="H70" s="6"/>
      <c r="I70" s="6"/>
      <c r="J70" s="6"/>
      <c r="K70" s="142"/>
    </row>
    <row r="71" spans="2:11" ht="17.25" customHeight="1" x14ac:dyDescent="0.3">
      <c r="B71" s="4"/>
      <c r="C71" s="4"/>
      <c r="D71" s="5"/>
      <c r="E71" s="5" t="s">
        <v>76</v>
      </c>
      <c r="F71" s="36">
        <v>0</v>
      </c>
      <c r="G71" s="36">
        <v>0</v>
      </c>
      <c r="H71" s="36">
        <f>(I71-G71)</f>
        <v>0</v>
      </c>
      <c r="I71" s="36">
        <v>0</v>
      </c>
      <c r="J71" s="36">
        <f>(F71+I71)</f>
        <v>0</v>
      </c>
      <c r="K71" s="142"/>
    </row>
    <row r="72" spans="2:11" ht="0.75" customHeight="1" x14ac:dyDescent="0.3">
      <c r="B72" s="4"/>
      <c r="C72" s="4"/>
      <c r="D72" s="5"/>
      <c r="E72" s="5"/>
      <c r="F72" s="6"/>
      <c r="G72" s="6"/>
      <c r="H72" s="6"/>
      <c r="I72" s="6"/>
      <c r="J72" s="6"/>
      <c r="K72" s="142"/>
    </row>
    <row r="73" spans="2:11" ht="17.25" customHeight="1" x14ac:dyDescent="0.3">
      <c r="B73" s="110"/>
      <c r="C73" s="110"/>
      <c r="D73" s="104"/>
      <c r="E73" s="104" t="s">
        <v>56</v>
      </c>
      <c r="F73" s="103">
        <f>(F71)</f>
        <v>0</v>
      </c>
      <c r="G73" s="103">
        <f>G71</f>
        <v>0</v>
      </c>
      <c r="H73" s="103">
        <f>(I73-G73)</f>
        <v>0</v>
      </c>
      <c r="I73" s="103">
        <f>(I71)</f>
        <v>0</v>
      </c>
      <c r="J73" s="103">
        <f>(F73+I73)</f>
        <v>0</v>
      </c>
      <c r="K73" s="142"/>
    </row>
    <row r="74" spans="2:11" ht="2.25" customHeight="1" x14ac:dyDescent="0.3">
      <c r="B74" s="4"/>
      <c r="C74" s="4"/>
      <c r="D74" s="5"/>
      <c r="E74" s="5"/>
      <c r="F74" s="6"/>
      <c r="G74" s="6"/>
      <c r="H74" s="6"/>
      <c r="I74" s="6"/>
      <c r="J74" s="6"/>
      <c r="K74" s="142"/>
    </row>
    <row r="75" spans="2:11" ht="17.25" customHeight="1" x14ac:dyDescent="0.3">
      <c r="B75" s="4"/>
      <c r="C75" s="7" t="s">
        <v>57</v>
      </c>
      <c r="D75" s="5"/>
      <c r="E75" s="9" t="s">
        <v>52</v>
      </c>
      <c r="F75" s="6"/>
      <c r="G75" s="6"/>
      <c r="H75" s="6" t="s">
        <v>28</v>
      </c>
      <c r="I75" s="6"/>
      <c r="J75" s="6" t="s">
        <v>28</v>
      </c>
      <c r="K75" s="142"/>
    </row>
    <row r="76" spans="2:11" ht="18" customHeight="1" x14ac:dyDescent="0.3">
      <c r="B76" s="4"/>
      <c r="C76" s="4"/>
      <c r="D76" s="8">
        <v>21</v>
      </c>
      <c r="E76" s="5" t="s">
        <v>53</v>
      </c>
      <c r="F76" s="36">
        <v>0</v>
      </c>
      <c r="G76" s="51" t="s">
        <v>54</v>
      </c>
      <c r="H76" s="36">
        <v>0</v>
      </c>
      <c r="I76" s="51" t="s">
        <v>55</v>
      </c>
      <c r="J76" s="36">
        <v>0</v>
      </c>
      <c r="K76" s="142"/>
    </row>
    <row r="77" spans="2:11" ht="4.1500000000000004" customHeight="1" x14ac:dyDescent="0.3">
      <c r="B77" s="4"/>
      <c r="C77" s="4"/>
      <c r="D77" s="8"/>
      <c r="E77" s="5"/>
      <c r="F77" s="6"/>
      <c r="G77" s="39"/>
      <c r="H77" s="6"/>
      <c r="I77" s="39"/>
      <c r="J77" s="6">
        <v>0</v>
      </c>
      <c r="K77" s="142"/>
    </row>
    <row r="78" spans="2:11" ht="18.75" x14ac:dyDescent="0.3">
      <c r="B78" s="110"/>
      <c r="C78" s="110"/>
      <c r="D78" s="101"/>
      <c r="E78" s="104" t="s">
        <v>59</v>
      </c>
      <c r="F78" s="103">
        <f>(F76)</f>
        <v>0</v>
      </c>
      <c r="G78" s="111" t="s">
        <v>54</v>
      </c>
      <c r="H78" s="103">
        <v>0</v>
      </c>
      <c r="I78" s="111" t="str">
        <f>(I76)</f>
        <v>p.m</v>
      </c>
      <c r="J78" s="103">
        <v>0</v>
      </c>
      <c r="K78" s="142"/>
    </row>
    <row r="79" spans="2:11" ht="3.75" customHeight="1" x14ac:dyDescent="0.3">
      <c r="B79" s="4"/>
      <c r="C79" s="4"/>
      <c r="D79" s="8"/>
      <c r="E79" s="5"/>
      <c r="F79" s="6"/>
      <c r="G79" s="6"/>
      <c r="H79" s="6"/>
      <c r="I79" s="6"/>
      <c r="J79" s="6"/>
      <c r="K79" s="142"/>
    </row>
    <row r="80" spans="2:11" ht="19.5" customHeight="1" x14ac:dyDescent="0.3">
      <c r="B80" s="4"/>
      <c r="C80" s="7" t="s">
        <v>62</v>
      </c>
      <c r="D80" s="8"/>
      <c r="E80" s="52" t="s">
        <v>58</v>
      </c>
      <c r="F80" s="6"/>
      <c r="G80" s="6"/>
      <c r="H80" s="6"/>
      <c r="I80" s="6"/>
      <c r="J80" s="6"/>
      <c r="K80" s="142"/>
    </row>
    <row r="81" spans="2:11" ht="18.75" x14ac:dyDescent="0.3">
      <c r="B81" s="4"/>
      <c r="C81" s="7"/>
      <c r="D81" s="8">
        <v>22</v>
      </c>
      <c r="E81" s="4" t="s">
        <v>58</v>
      </c>
      <c r="F81" s="36">
        <v>0</v>
      </c>
      <c r="G81" s="36">
        <v>75000</v>
      </c>
      <c r="H81" s="36">
        <f>(I81-G81)</f>
        <v>0</v>
      </c>
      <c r="I81" s="36">
        <v>75000</v>
      </c>
      <c r="J81" s="36">
        <f>(F81+I81)</f>
        <v>75000</v>
      </c>
      <c r="K81" s="142"/>
    </row>
    <row r="82" spans="2:11" ht="4.1500000000000004" customHeight="1" x14ac:dyDescent="0.3">
      <c r="B82" s="4"/>
      <c r="C82" s="7"/>
      <c r="D82" s="8"/>
      <c r="E82" s="4"/>
      <c r="F82" s="6"/>
      <c r="G82" s="6"/>
      <c r="H82" s="6"/>
      <c r="I82" s="6"/>
      <c r="J82" s="6"/>
      <c r="K82" s="142"/>
    </row>
    <row r="83" spans="2:11" ht="18.75" x14ac:dyDescent="0.3">
      <c r="B83" s="110"/>
      <c r="C83" s="102"/>
      <c r="D83" s="101"/>
      <c r="E83" s="110" t="s">
        <v>70</v>
      </c>
      <c r="F83" s="105">
        <f>(F81)</f>
        <v>0</v>
      </c>
      <c r="G83" s="105">
        <f>(G81)</f>
        <v>75000</v>
      </c>
      <c r="H83" s="105">
        <f>(I83-G83)</f>
        <v>0</v>
      </c>
      <c r="I83" s="105">
        <f>(I81)</f>
        <v>75000</v>
      </c>
      <c r="J83" s="105">
        <f>(F83+I83)</f>
        <v>75000</v>
      </c>
      <c r="K83" s="142"/>
    </row>
    <row r="84" spans="2:11" ht="19.5" thickBot="1" x14ac:dyDescent="0.35">
      <c r="B84" s="129"/>
      <c r="C84" s="122"/>
      <c r="D84" s="123"/>
      <c r="E84" s="127" t="s">
        <v>60</v>
      </c>
      <c r="F84" s="130">
        <f>(F69+F78+F83)</f>
        <v>0</v>
      </c>
      <c r="G84" s="130">
        <f>(G69+G83)</f>
        <v>75100</v>
      </c>
      <c r="H84" s="130">
        <f>(I84-G84)</f>
        <v>0</v>
      </c>
      <c r="I84" s="130">
        <f>(I69+I83)</f>
        <v>75100</v>
      </c>
      <c r="J84" s="130">
        <f>(F84+I84)</f>
        <v>75100</v>
      </c>
      <c r="K84" s="142"/>
    </row>
    <row r="85" spans="2:11" ht="1.9" customHeight="1" thickTop="1" x14ac:dyDescent="0.3">
      <c r="B85" s="4"/>
      <c r="C85" s="7"/>
      <c r="D85" s="8"/>
      <c r="E85" s="5"/>
      <c r="F85" s="6"/>
      <c r="G85" s="6"/>
      <c r="H85" s="6"/>
      <c r="I85" s="6"/>
      <c r="J85" s="6"/>
      <c r="K85" s="142"/>
    </row>
    <row r="86" spans="2:11" ht="18.75" x14ac:dyDescent="0.3">
      <c r="B86" s="93" t="s">
        <v>30</v>
      </c>
      <c r="C86" s="7"/>
      <c r="D86" s="8"/>
      <c r="E86" s="54" t="s">
        <v>77</v>
      </c>
      <c r="F86" s="6"/>
      <c r="G86" s="6"/>
      <c r="H86" s="6"/>
      <c r="I86" s="6"/>
      <c r="J86" s="6"/>
      <c r="K86" s="142"/>
    </row>
    <row r="87" spans="2:11" ht="17.25" customHeight="1" x14ac:dyDescent="0.3">
      <c r="B87" s="4"/>
      <c r="C87" s="7" t="s">
        <v>75</v>
      </c>
      <c r="D87" s="8" t="s">
        <v>28</v>
      </c>
      <c r="E87" s="9" t="s">
        <v>174</v>
      </c>
      <c r="F87" s="6"/>
      <c r="G87" s="6"/>
      <c r="H87" s="6"/>
      <c r="I87" s="6"/>
      <c r="J87" s="6"/>
      <c r="K87" s="142"/>
    </row>
    <row r="88" spans="2:11" ht="17.25" customHeight="1" x14ac:dyDescent="0.3">
      <c r="B88" s="4"/>
      <c r="C88" s="7"/>
      <c r="D88" s="8">
        <v>23</v>
      </c>
      <c r="E88" s="5" t="s">
        <v>174</v>
      </c>
      <c r="F88" s="36">
        <v>0</v>
      </c>
      <c r="G88" s="36">
        <v>600000</v>
      </c>
      <c r="H88" s="36">
        <f>(I88-G88)</f>
        <v>-600000</v>
      </c>
      <c r="I88" s="36">
        <v>0</v>
      </c>
      <c r="J88" s="36">
        <f>(F88+I88)</f>
        <v>0</v>
      </c>
      <c r="K88" s="142"/>
    </row>
    <row r="89" spans="2:11" ht="0.75" customHeight="1" x14ac:dyDescent="0.3">
      <c r="B89" s="4"/>
      <c r="C89" s="7"/>
      <c r="D89" s="8"/>
      <c r="E89" s="5"/>
      <c r="F89" s="6"/>
      <c r="G89" s="6"/>
      <c r="H89" s="6"/>
      <c r="I89" s="6"/>
      <c r="J89" s="6"/>
      <c r="K89" s="142"/>
    </row>
    <row r="90" spans="2:11" ht="17.45" customHeight="1" x14ac:dyDescent="0.3">
      <c r="B90" s="110"/>
      <c r="C90" s="102"/>
      <c r="D90" s="101"/>
      <c r="E90" s="110" t="s">
        <v>78</v>
      </c>
      <c r="F90" s="105">
        <f>(F88)</f>
        <v>0</v>
      </c>
      <c r="G90" s="105">
        <f>(G88)</f>
        <v>600000</v>
      </c>
      <c r="H90" s="105">
        <f>(I90-G90)</f>
        <v>-600000</v>
      </c>
      <c r="I90" s="105">
        <f>(I88)</f>
        <v>0</v>
      </c>
      <c r="J90" s="105">
        <f>(F90+I90)</f>
        <v>0</v>
      </c>
      <c r="K90" s="142"/>
    </row>
    <row r="91" spans="2:11" ht="17.45" customHeight="1" thickBot="1" x14ac:dyDescent="0.35">
      <c r="B91" s="129"/>
      <c r="C91" s="122"/>
      <c r="D91" s="123"/>
      <c r="E91" s="127" t="s">
        <v>71</v>
      </c>
      <c r="F91" s="130">
        <f>(F75+F85+F90)</f>
        <v>0</v>
      </c>
      <c r="G91" s="130">
        <f>(G75+G90)</f>
        <v>600000</v>
      </c>
      <c r="H91" s="130">
        <f>(I91-G91)</f>
        <v>-600000</v>
      </c>
      <c r="I91" s="130">
        <f>(I75+I90)</f>
        <v>0</v>
      </c>
      <c r="J91" s="130">
        <f>(F91+I91)</f>
        <v>0</v>
      </c>
      <c r="K91" s="142"/>
    </row>
    <row r="92" spans="2:11" ht="1.9" customHeight="1" thickTop="1" x14ac:dyDescent="0.3">
      <c r="B92" s="4"/>
      <c r="C92" s="7"/>
      <c r="D92" s="8"/>
      <c r="E92" s="5"/>
      <c r="F92" s="55"/>
      <c r="G92" s="55"/>
      <c r="H92" s="55"/>
      <c r="I92" s="55"/>
      <c r="J92" s="55"/>
      <c r="K92" s="142"/>
    </row>
    <row r="93" spans="2:11" ht="17.25" customHeight="1" x14ac:dyDescent="0.3">
      <c r="B93" s="93" t="s">
        <v>49</v>
      </c>
      <c r="C93" s="7"/>
      <c r="D93" s="8"/>
      <c r="E93" s="9" t="s">
        <v>61</v>
      </c>
      <c r="F93" s="6"/>
      <c r="G93" s="6"/>
      <c r="H93" s="6"/>
      <c r="I93" s="6"/>
      <c r="J93" s="6"/>
      <c r="K93" s="142"/>
    </row>
    <row r="94" spans="2:11" ht="17.25" customHeight="1" x14ac:dyDescent="0.3">
      <c r="B94" s="7"/>
      <c r="C94" s="7" t="s">
        <v>79</v>
      </c>
      <c r="D94" s="8"/>
      <c r="E94" s="9" t="s">
        <v>63</v>
      </c>
      <c r="F94" s="6"/>
      <c r="G94" s="6"/>
      <c r="H94" s="6"/>
      <c r="I94" s="6"/>
      <c r="J94" s="6"/>
      <c r="K94" s="142"/>
    </row>
    <row r="95" spans="2:11" ht="17.25" customHeight="1" x14ac:dyDescent="0.3">
      <c r="B95" s="7"/>
      <c r="C95" s="7"/>
      <c r="D95" s="8">
        <v>24</v>
      </c>
      <c r="E95" s="5" t="s">
        <v>64</v>
      </c>
      <c r="F95" s="6">
        <v>0</v>
      </c>
      <c r="G95" s="6">
        <v>32000</v>
      </c>
      <c r="H95" s="6">
        <f>(I95-G95)</f>
        <v>1000</v>
      </c>
      <c r="I95" s="6">
        <v>33000</v>
      </c>
      <c r="J95" s="6">
        <f t="shared" ref="J95:J100" si="2">(F95+I95)</f>
        <v>33000</v>
      </c>
      <c r="K95" s="142"/>
    </row>
    <row r="96" spans="2:11" ht="17.25" customHeight="1" x14ac:dyDescent="0.3">
      <c r="B96" s="7"/>
      <c r="C96" s="7"/>
      <c r="D96" s="8">
        <v>25</v>
      </c>
      <c r="E96" s="5" t="s">
        <v>65</v>
      </c>
      <c r="F96" s="6">
        <v>0</v>
      </c>
      <c r="G96" s="6">
        <v>20000</v>
      </c>
      <c r="H96" s="6">
        <f>(I96-G96)</f>
        <v>2000</v>
      </c>
      <c r="I96" s="6">
        <v>22000</v>
      </c>
      <c r="J96" s="6">
        <f t="shared" si="2"/>
        <v>22000</v>
      </c>
      <c r="K96" s="142"/>
    </row>
    <row r="97" spans="2:11" ht="17.25" customHeight="1" x14ac:dyDescent="0.3">
      <c r="B97" s="7"/>
      <c r="C97" s="7"/>
      <c r="D97" s="8">
        <v>26</v>
      </c>
      <c r="E97" s="5" t="s">
        <v>66</v>
      </c>
      <c r="F97" s="6"/>
      <c r="G97" s="6"/>
      <c r="H97" s="6"/>
      <c r="I97" s="6" t="s">
        <v>28</v>
      </c>
      <c r="J97" s="6"/>
      <c r="K97" s="142"/>
    </row>
    <row r="98" spans="2:11" ht="17.25" customHeight="1" x14ac:dyDescent="0.3">
      <c r="B98" s="7"/>
      <c r="C98" s="7"/>
      <c r="D98" s="8" t="s">
        <v>28</v>
      </c>
      <c r="E98" s="5" t="s">
        <v>67</v>
      </c>
      <c r="F98" s="6">
        <v>0</v>
      </c>
      <c r="G98" s="6">
        <v>16000</v>
      </c>
      <c r="H98" s="6">
        <f>(I98-G98)</f>
        <v>0</v>
      </c>
      <c r="I98" s="6">
        <v>16000</v>
      </c>
      <c r="J98" s="6">
        <f>(F98+I98)</f>
        <v>16000</v>
      </c>
      <c r="K98" s="142"/>
    </row>
    <row r="99" spans="2:11" ht="17.25" customHeight="1" x14ac:dyDescent="0.3">
      <c r="B99" s="7"/>
      <c r="C99" s="7"/>
      <c r="D99" s="8">
        <v>27</v>
      </c>
      <c r="E99" s="5" t="s">
        <v>68</v>
      </c>
      <c r="F99" s="6">
        <v>0</v>
      </c>
      <c r="G99" s="6">
        <v>500</v>
      </c>
      <c r="H99" s="6">
        <f>(I99-G99)</f>
        <v>0</v>
      </c>
      <c r="I99" s="6">
        <v>500</v>
      </c>
      <c r="J99" s="6">
        <f t="shared" si="2"/>
        <v>500</v>
      </c>
      <c r="K99" s="142"/>
    </row>
    <row r="100" spans="2:11" ht="17.25" customHeight="1" x14ac:dyDescent="0.3">
      <c r="B100" s="7"/>
      <c r="C100" s="7"/>
      <c r="D100" s="8">
        <v>28</v>
      </c>
      <c r="E100" s="5" t="s">
        <v>69</v>
      </c>
      <c r="F100" s="6">
        <v>0</v>
      </c>
      <c r="G100" s="6">
        <v>10000</v>
      </c>
      <c r="H100" s="6">
        <f>(I100-G100)</f>
        <v>-2500</v>
      </c>
      <c r="I100" s="6">
        <v>7500</v>
      </c>
      <c r="J100" s="6">
        <f t="shared" si="2"/>
        <v>7500</v>
      </c>
      <c r="K100" s="142"/>
    </row>
    <row r="101" spans="2:11" ht="0.75" customHeight="1" x14ac:dyDescent="0.3">
      <c r="B101" s="7"/>
      <c r="C101" s="7"/>
      <c r="D101" s="8"/>
      <c r="E101" s="5"/>
      <c r="F101" s="36"/>
      <c r="G101" s="36"/>
      <c r="H101" s="36"/>
      <c r="I101" s="36"/>
      <c r="J101" s="36"/>
      <c r="K101" s="142"/>
    </row>
    <row r="102" spans="2:11" ht="17.25" customHeight="1" x14ac:dyDescent="0.3">
      <c r="B102" s="102"/>
      <c r="C102" s="102"/>
      <c r="D102" s="101"/>
      <c r="E102" s="104" t="s">
        <v>131</v>
      </c>
      <c r="F102" s="103">
        <f>(F95+F96+F98+F99+F100)</f>
        <v>0</v>
      </c>
      <c r="G102" s="103">
        <f>G95+G96+G98+G99+G100</f>
        <v>78500</v>
      </c>
      <c r="H102" s="103">
        <f>(H95+H96+H98+H99+H100)</f>
        <v>500</v>
      </c>
      <c r="I102" s="103">
        <f>(I95+I96+I98+I99+I100)</f>
        <v>79000</v>
      </c>
      <c r="J102" s="103">
        <f>(F102+I102)</f>
        <v>79000</v>
      </c>
      <c r="K102" s="142"/>
    </row>
    <row r="103" spans="2:11" ht="19.5" thickBot="1" x14ac:dyDescent="0.35">
      <c r="B103" s="129"/>
      <c r="C103" s="129"/>
      <c r="D103" s="124"/>
      <c r="E103" s="127" t="s">
        <v>164</v>
      </c>
      <c r="F103" s="128">
        <f>(F102)</f>
        <v>0</v>
      </c>
      <c r="G103" s="128">
        <f>G102</f>
        <v>78500</v>
      </c>
      <c r="H103" s="128">
        <f>(H102)</f>
        <v>500</v>
      </c>
      <c r="I103" s="128">
        <f>(I102)</f>
        <v>79000</v>
      </c>
      <c r="J103" s="128">
        <f>(J102)</f>
        <v>79000</v>
      </c>
      <c r="K103" s="142"/>
    </row>
    <row r="104" spans="2:11" ht="24" customHeight="1" thickTop="1" thickBot="1" x14ac:dyDescent="0.35">
      <c r="B104" s="98"/>
      <c r="C104" s="98"/>
      <c r="D104" s="95"/>
      <c r="E104" s="99" t="s">
        <v>72</v>
      </c>
      <c r="F104" s="100">
        <f>(F64+F84+F91+F103)</f>
        <v>32394.21</v>
      </c>
      <c r="G104" s="100">
        <f>(G64+G84+G91+G103)</f>
        <v>1547251.28</v>
      </c>
      <c r="H104" s="100">
        <f>(I104-G104)</f>
        <v>-199191.60000000009</v>
      </c>
      <c r="I104" s="100">
        <f>(I64+I84+I91+I103)</f>
        <v>1348059.68</v>
      </c>
      <c r="J104" s="100">
        <f>(F104+I104)</f>
        <v>1380453.89</v>
      </c>
      <c r="K104" s="142"/>
    </row>
    <row r="105" spans="2:11" ht="13.5" thickTop="1" x14ac:dyDescent="0.2"/>
    <row r="112" spans="2:11" ht="31.5" customHeight="1" x14ac:dyDescent="0.2">
      <c r="B112" s="197"/>
      <c r="C112" s="197"/>
    </row>
    <row r="113" spans="2:13" ht="26.25" x14ac:dyDescent="0.4">
      <c r="B113" s="56" t="s">
        <v>190</v>
      </c>
      <c r="C113" s="57"/>
      <c r="D113" s="57"/>
      <c r="E113" s="57"/>
      <c r="F113" s="57"/>
      <c r="G113" s="57"/>
      <c r="H113" s="58"/>
      <c r="I113" s="58"/>
      <c r="J113" s="59" t="s">
        <v>28</v>
      </c>
      <c r="K113" s="59"/>
      <c r="L113" s="43">
        <v>3</v>
      </c>
    </row>
    <row r="114" spans="2:13" ht="3" customHeight="1" x14ac:dyDescent="0.2"/>
    <row r="115" spans="2:13" ht="20.25" customHeight="1" x14ac:dyDescent="0.2">
      <c r="B115" s="13"/>
      <c r="C115" s="14"/>
      <c r="D115" s="14" t="s">
        <v>80</v>
      </c>
      <c r="E115" s="70"/>
      <c r="F115" s="16" t="s">
        <v>7</v>
      </c>
      <c r="G115" s="17" t="s">
        <v>8</v>
      </c>
      <c r="H115" s="18" t="s">
        <v>180</v>
      </c>
      <c r="I115" s="19"/>
      <c r="J115" s="20"/>
    </row>
    <row r="116" spans="2:13" ht="17.25" customHeight="1" x14ac:dyDescent="0.3">
      <c r="B116" s="21"/>
      <c r="C116" s="22"/>
      <c r="D116" s="23"/>
      <c r="E116" s="23"/>
      <c r="F116" s="23" t="s">
        <v>81</v>
      </c>
      <c r="G116" s="23" t="s">
        <v>5</v>
      </c>
      <c r="H116" s="23" t="s">
        <v>9</v>
      </c>
      <c r="I116" s="24" t="s">
        <v>10</v>
      </c>
      <c r="J116" s="24" t="s">
        <v>11</v>
      </c>
    </row>
    <row r="117" spans="2:13" ht="17.25" customHeight="1" x14ac:dyDescent="0.3">
      <c r="B117" s="21" t="s">
        <v>0</v>
      </c>
      <c r="C117" s="21" t="s">
        <v>1</v>
      </c>
      <c r="D117" s="24" t="s">
        <v>2</v>
      </c>
      <c r="E117" s="24" t="s">
        <v>37</v>
      </c>
      <c r="F117" s="24" t="s">
        <v>4</v>
      </c>
      <c r="G117" s="24" t="s">
        <v>179</v>
      </c>
      <c r="H117" s="25"/>
      <c r="I117" s="24" t="s">
        <v>181</v>
      </c>
      <c r="J117" s="24" t="s">
        <v>12</v>
      </c>
    </row>
    <row r="118" spans="2:13" ht="17.25" customHeight="1" x14ac:dyDescent="0.3">
      <c r="B118" s="26"/>
      <c r="C118" s="26"/>
      <c r="D118" s="27"/>
      <c r="E118" s="27"/>
      <c r="F118" s="28" t="s">
        <v>178</v>
      </c>
      <c r="G118" s="28" t="s">
        <v>28</v>
      </c>
      <c r="H118" s="27"/>
      <c r="I118" s="27"/>
      <c r="J118" s="28" t="s">
        <v>181</v>
      </c>
    </row>
    <row r="119" spans="2:13" ht="18.75" customHeight="1" x14ac:dyDescent="0.3">
      <c r="B119" s="48"/>
      <c r="C119" s="48"/>
      <c r="D119" s="49"/>
      <c r="E119" s="49"/>
      <c r="F119" s="50">
        <v>1</v>
      </c>
      <c r="G119" s="50">
        <v>2</v>
      </c>
      <c r="H119" s="50" t="s">
        <v>14</v>
      </c>
      <c r="I119" s="50">
        <v>4</v>
      </c>
      <c r="J119" s="50" t="s">
        <v>13</v>
      </c>
    </row>
    <row r="120" spans="2:13" ht="18.75" customHeight="1" x14ac:dyDescent="0.35">
      <c r="B120" s="93" t="s">
        <v>15</v>
      </c>
      <c r="C120" s="7"/>
      <c r="D120" s="8"/>
      <c r="E120" s="9" t="s">
        <v>82</v>
      </c>
      <c r="F120" s="6"/>
      <c r="G120" s="6"/>
      <c r="H120" s="6"/>
      <c r="I120" s="6"/>
      <c r="J120" s="6"/>
      <c r="M120" s="12">
        <v>3</v>
      </c>
    </row>
    <row r="121" spans="2:13" ht="17.25" customHeight="1" x14ac:dyDescent="0.3">
      <c r="B121" s="7"/>
      <c r="C121" s="7" t="s">
        <v>15</v>
      </c>
      <c r="D121" s="8"/>
      <c r="E121" s="9" t="s">
        <v>83</v>
      </c>
      <c r="F121" s="6"/>
      <c r="G121" s="6"/>
      <c r="H121" s="6"/>
      <c r="I121" s="6"/>
      <c r="J121" s="6"/>
    </row>
    <row r="122" spans="2:13" ht="17.25" customHeight="1" x14ac:dyDescent="0.3">
      <c r="B122" s="7"/>
      <c r="C122" s="7"/>
      <c r="D122" s="8">
        <v>1</v>
      </c>
      <c r="E122" s="5" t="s">
        <v>84</v>
      </c>
      <c r="F122" s="6">
        <v>0</v>
      </c>
      <c r="G122" s="39">
        <v>30000</v>
      </c>
      <c r="H122" s="6">
        <f>(I122-G122)</f>
        <v>-30000</v>
      </c>
      <c r="I122" s="39">
        <v>0</v>
      </c>
      <c r="J122" s="6">
        <f>(F122+I122)</f>
        <v>0</v>
      </c>
    </row>
    <row r="123" spans="2:13" ht="17.25" customHeight="1" x14ac:dyDescent="0.3">
      <c r="B123" s="7"/>
      <c r="C123" s="7"/>
      <c r="D123" s="8">
        <v>2</v>
      </c>
      <c r="E123" s="5" t="s">
        <v>85</v>
      </c>
      <c r="F123" s="6">
        <v>0</v>
      </c>
      <c r="G123" s="6">
        <v>4000</v>
      </c>
      <c r="H123" s="6">
        <f>(I123-G123)</f>
        <v>0</v>
      </c>
      <c r="I123" s="6">
        <v>4000</v>
      </c>
      <c r="J123" s="6">
        <f>(F123+I123)</f>
        <v>4000</v>
      </c>
    </row>
    <row r="124" spans="2:13" ht="17.25" customHeight="1" x14ac:dyDescent="0.3">
      <c r="B124" s="7"/>
      <c r="C124" s="7"/>
      <c r="D124" s="8">
        <v>3</v>
      </c>
      <c r="E124" s="5" t="s">
        <v>86</v>
      </c>
      <c r="F124" s="6">
        <v>6856.4</v>
      </c>
      <c r="G124" s="46">
        <v>75000</v>
      </c>
      <c r="H124" s="6">
        <f>(I124-G124)</f>
        <v>5000</v>
      </c>
      <c r="I124" s="46">
        <v>80000</v>
      </c>
      <c r="J124" s="6">
        <f>(F124+I124)</f>
        <v>86856.4</v>
      </c>
    </row>
    <row r="125" spans="2:13" ht="17.25" customHeight="1" x14ac:dyDescent="0.3">
      <c r="B125" s="7"/>
      <c r="C125" s="7"/>
      <c r="D125" s="8">
        <v>4</v>
      </c>
      <c r="E125" s="5" t="s">
        <v>87</v>
      </c>
      <c r="F125" s="6" t="s">
        <v>28</v>
      </c>
      <c r="G125" s="6">
        <v>0</v>
      </c>
      <c r="H125" s="6" t="s">
        <v>28</v>
      </c>
      <c r="I125" s="6">
        <v>0</v>
      </c>
      <c r="J125" s="6" t="s">
        <v>28</v>
      </c>
    </row>
    <row r="126" spans="2:13" ht="17.25" customHeight="1" x14ac:dyDescent="0.3">
      <c r="B126" s="7"/>
      <c r="C126" s="7"/>
      <c r="D126" s="8"/>
      <c r="E126" s="5" t="s">
        <v>88</v>
      </c>
      <c r="F126" s="6">
        <v>0</v>
      </c>
      <c r="G126" s="6">
        <v>4000</v>
      </c>
      <c r="H126" s="6">
        <f>(I126-G126)</f>
        <v>0</v>
      </c>
      <c r="I126" s="6">
        <v>4000</v>
      </c>
      <c r="J126" s="6">
        <f>(F126+I126)</f>
        <v>4000</v>
      </c>
    </row>
    <row r="127" spans="2:13" ht="0.75" customHeight="1" x14ac:dyDescent="0.3">
      <c r="B127" s="7"/>
      <c r="C127" s="7"/>
      <c r="D127" s="8"/>
      <c r="E127" s="5"/>
      <c r="F127" s="36"/>
      <c r="G127" s="36"/>
      <c r="H127" s="36"/>
      <c r="I127" s="36"/>
      <c r="J127" s="36"/>
    </row>
    <row r="128" spans="2:13" ht="18" customHeight="1" x14ac:dyDescent="0.3">
      <c r="B128" s="102"/>
      <c r="C128" s="102"/>
      <c r="D128" s="101"/>
      <c r="E128" s="110" t="s">
        <v>26</v>
      </c>
      <c r="F128" s="103">
        <f>(F122+F123+F124+F126)</f>
        <v>6856.4</v>
      </c>
      <c r="G128" s="103">
        <f>(G122+G123+G124+G126)</f>
        <v>113000</v>
      </c>
      <c r="H128" s="103">
        <f>(H122+H123+H124+H126)</f>
        <v>-25000</v>
      </c>
      <c r="I128" s="103">
        <f>(I122+I123+I124+I126)</f>
        <v>88000</v>
      </c>
      <c r="J128" s="103">
        <f>(F128+I128)</f>
        <v>94856.4</v>
      </c>
    </row>
    <row r="129" spans="2:11" ht="1.5" customHeight="1" x14ac:dyDescent="0.3">
      <c r="B129" s="4"/>
      <c r="C129" s="7"/>
      <c r="D129" s="5"/>
      <c r="E129" s="5"/>
      <c r="F129" s="6"/>
      <c r="G129" s="6"/>
      <c r="H129" s="6"/>
      <c r="I129" s="6"/>
      <c r="J129" s="6"/>
    </row>
    <row r="130" spans="2:11" ht="18.75" x14ac:dyDescent="0.3">
      <c r="B130" s="4"/>
      <c r="C130" s="7" t="s">
        <v>17</v>
      </c>
      <c r="D130" s="5"/>
      <c r="E130" s="9" t="s">
        <v>89</v>
      </c>
      <c r="F130" s="6"/>
      <c r="G130" s="6"/>
      <c r="H130" s="6"/>
      <c r="I130" s="6"/>
      <c r="J130" s="6"/>
    </row>
    <row r="131" spans="2:11" ht="18.75" x14ac:dyDescent="0.3">
      <c r="B131" s="7"/>
      <c r="C131" s="7"/>
      <c r="D131" s="8">
        <v>5</v>
      </c>
      <c r="E131" s="5" t="s">
        <v>90</v>
      </c>
      <c r="F131" s="6">
        <v>0</v>
      </c>
      <c r="G131" s="6">
        <v>30000</v>
      </c>
      <c r="H131" s="6">
        <f>(I131-G131)</f>
        <v>0</v>
      </c>
      <c r="I131" s="6">
        <v>30000</v>
      </c>
      <c r="J131" s="6">
        <f>(F131+I131)</f>
        <v>30000</v>
      </c>
    </row>
    <row r="132" spans="2:11" ht="18.75" x14ac:dyDescent="0.3">
      <c r="B132" s="7"/>
      <c r="C132" s="7"/>
      <c r="D132" s="8">
        <v>6</v>
      </c>
      <c r="E132" s="5" t="s">
        <v>91</v>
      </c>
      <c r="F132" s="6">
        <v>0</v>
      </c>
      <c r="G132" s="6">
        <v>3000</v>
      </c>
      <c r="H132" s="6">
        <f>(I132-G132)</f>
        <v>0</v>
      </c>
      <c r="I132" s="6">
        <v>3000</v>
      </c>
      <c r="J132" s="6">
        <f>(F132+I132)</f>
        <v>3000</v>
      </c>
    </row>
    <row r="133" spans="2:11" ht="18.75" x14ac:dyDescent="0.3">
      <c r="B133" s="7"/>
      <c r="C133" s="7"/>
      <c r="D133" s="8">
        <v>7</v>
      </c>
      <c r="E133" s="5" t="s">
        <v>92</v>
      </c>
      <c r="F133" s="6">
        <v>0</v>
      </c>
      <c r="G133" s="44">
        <v>0</v>
      </c>
      <c r="H133" s="6">
        <f>(I133-G133)</f>
        <v>30000</v>
      </c>
      <c r="I133" s="44">
        <v>30000</v>
      </c>
      <c r="J133" s="6">
        <f>F133+I133</f>
        <v>30000</v>
      </c>
    </row>
    <row r="134" spans="2:11" ht="1.1499999999999999" customHeight="1" x14ac:dyDescent="0.3">
      <c r="B134" s="7"/>
      <c r="C134" s="7"/>
      <c r="D134" s="8"/>
      <c r="E134" s="5"/>
      <c r="F134" s="36"/>
      <c r="G134" s="36" t="s">
        <v>28</v>
      </c>
      <c r="H134" s="36"/>
      <c r="I134" s="36" t="s">
        <v>28</v>
      </c>
      <c r="J134" s="36"/>
    </row>
    <row r="135" spans="2:11" ht="18" customHeight="1" x14ac:dyDescent="0.3">
      <c r="B135" s="102"/>
      <c r="C135" s="102"/>
      <c r="D135" s="101"/>
      <c r="E135" s="110" t="s">
        <v>27</v>
      </c>
      <c r="F135" s="112">
        <f>(F131+F132+F133)</f>
        <v>0</v>
      </c>
      <c r="G135" s="112">
        <f>(G131+G132+G133)</f>
        <v>33000</v>
      </c>
      <c r="H135" s="112">
        <f>(H131+H132+H133)</f>
        <v>30000</v>
      </c>
      <c r="I135" s="112">
        <f>(I131+I132+I133)</f>
        <v>63000</v>
      </c>
      <c r="J135" s="106">
        <f>(F135+I135)</f>
        <v>63000</v>
      </c>
    </row>
    <row r="136" spans="2:11" ht="1.9" customHeight="1" x14ac:dyDescent="0.3">
      <c r="B136" s="4"/>
      <c r="C136" s="4"/>
      <c r="D136" s="5"/>
      <c r="E136" s="5"/>
      <c r="F136" s="6"/>
      <c r="G136" s="6"/>
      <c r="H136" s="6"/>
      <c r="I136" s="6"/>
      <c r="J136" s="6"/>
    </row>
    <row r="137" spans="2:11" ht="18.75" x14ac:dyDescent="0.3">
      <c r="B137" s="4"/>
      <c r="C137" s="7" t="s">
        <v>22</v>
      </c>
      <c r="D137" s="5"/>
      <c r="E137" s="9" t="s">
        <v>93</v>
      </c>
      <c r="F137" s="6"/>
      <c r="G137" s="6"/>
      <c r="H137" s="6"/>
      <c r="I137" s="6"/>
      <c r="J137" s="6"/>
      <c r="K137" s="53"/>
    </row>
    <row r="138" spans="2:11" ht="18.75" x14ac:dyDescent="0.3">
      <c r="B138" s="7"/>
      <c r="C138" s="7"/>
      <c r="D138" s="8">
        <v>8</v>
      </c>
      <c r="E138" s="5" t="s">
        <v>94</v>
      </c>
      <c r="F138" s="6">
        <v>0</v>
      </c>
      <c r="G138" s="6">
        <v>1000</v>
      </c>
      <c r="H138" s="6">
        <f>(I138-G138)</f>
        <v>0</v>
      </c>
      <c r="I138" s="6">
        <v>1000</v>
      </c>
      <c r="J138" s="6">
        <f>(F138+I138)</f>
        <v>1000</v>
      </c>
    </row>
    <row r="139" spans="2:11" ht="18.75" x14ac:dyDescent="0.3">
      <c r="B139" s="7"/>
      <c r="C139" s="7"/>
      <c r="D139" s="8">
        <v>9</v>
      </c>
      <c r="E139" s="5" t="s">
        <v>95</v>
      </c>
      <c r="F139" s="6">
        <v>0</v>
      </c>
      <c r="G139" s="6">
        <v>2000</v>
      </c>
      <c r="H139" s="6">
        <f>(I139-G139)</f>
        <v>0</v>
      </c>
      <c r="I139" s="6">
        <v>2000</v>
      </c>
      <c r="J139" s="6">
        <f>(F139+I139)</f>
        <v>2000</v>
      </c>
    </row>
    <row r="140" spans="2:11" ht="0.75" customHeight="1" x14ac:dyDescent="0.3">
      <c r="B140" s="7"/>
      <c r="C140" s="7"/>
      <c r="D140" s="8"/>
      <c r="E140" s="5"/>
      <c r="F140" s="36"/>
      <c r="G140" s="36" t="s">
        <v>28</v>
      </c>
      <c r="H140" s="36"/>
      <c r="I140" s="36" t="s">
        <v>28</v>
      </c>
      <c r="J140" s="36"/>
    </row>
    <row r="141" spans="2:11" ht="18" customHeight="1" x14ac:dyDescent="0.3">
      <c r="B141" s="102"/>
      <c r="C141" s="102"/>
      <c r="D141" s="101"/>
      <c r="E141" s="110" t="s">
        <v>29</v>
      </c>
      <c r="F141" s="103">
        <f>(F138+F139)</f>
        <v>0</v>
      </c>
      <c r="G141" s="103">
        <f>(G138+G139)</f>
        <v>3000</v>
      </c>
      <c r="H141" s="103">
        <f>(H138+H139)</f>
        <v>0</v>
      </c>
      <c r="I141" s="103">
        <f>(I138+I139)</f>
        <v>3000</v>
      </c>
      <c r="J141" s="103">
        <f>(F141+I141)</f>
        <v>3000</v>
      </c>
    </row>
    <row r="142" spans="2:11" ht="1.5" customHeight="1" x14ac:dyDescent="0.3">
      <c r="B142" s="4"/>
      <c r="C142" s="4"/>
      <c r="D142" s="5"/>
      <c r="E142" s="5"/>
      <c r="F142" s="6"/>
      <c r="G142" s="6"/>
      <c r="H142" s="6"/>
      <c r="I142" s="6"/>
      <c r="J142" s="6"/>
    </row>
    <row r="143" spans="2:11" ht="17.25" customHeight="1" x14ac:dyDescent="0.3">
      <c r="B143" s="4"/>
      <c r="C143" s="7" t="s">
        <v>30</v>
      </c>
      <c r="D143" s="5"/>
      <c r="E143" s="9" t="s">
        <v>96</v>
      </c>
      <c r="F143" s="6"/>
      <c r="G143" s="6"/>
      <c r="H143" s="6"/>
      <c r="I143" s="6"/>
      <c r="J143" s="6"/>
    </row>
    <row r="144" spans="2:11" ht="17.25" customHeight="1" x14ac:dyDescent="0.3">
      <c r="B144" s="7"/>
      <c r="C144" s="7"/>
      <c r="D144" s="8">
        <v>10</v>
      </c>
      <c r="E144" s="5" t="s">
        <v>97</v>
      </c>
      <c r="F144" s="6">
        <v>0</v>
      </c>
      <c r="G144" s="46">
        <v>15000</v>
      </c>
      <c r="H144" s="6">
        <f t="shared" ref="H144:H149" si="3">(I144-G144)</f>
        <v>0</v>
      </c>
      <c r="I144" s="46">
        <v>15000</v>
      </c>
      <c r="J144" s="6">
        <f t="shared" ref="J144:J149" si="4">(F144+I144)</f>
        <v>15000</v>
      </c>
    </row>
    <row r="145" spans="2:10" ht="17.25" customHeight="1" x14ac:dyDescent="0.3">
      <c r="B145" s="7"/>
      <c r="C145" s="7"/>
      <c r="D145" s="8">
        <v>11</v>
      </c>
      <c r="E145" s="5" t="s">
        <v>98</v>
      </c>
      <c r="F145" s="6">
        <v>0</v>
      </c>
      <c r="G145" s="6">
        <v>6000</v>
      </c>
      <c r="H145" s="6">
        <f t="shared" si="3"/>
        <v>500</v>
      </c>
      <c r="I145" s="6">
        <v>6500</v>
      </c>
      <c r="J145" s="6">
        <f t="shared" si="4"/>
        <v>6500</v>
      </c>
    </row>
    <row r="146" spans="2:10" ht="17.25" customHeight="1" x14ac:dyDescent="0.3">
      <c r="B146" s="7"/>
      <c r="C146" s="7"/>
      <c r="D146" s="8">
        <v>12</v>
      </c>
      <c r="E146" s="5" t="s">
        <v>99</v>
      </c>
      <c r="F146" s="6">
        <v>0</v>
      </c>
      <c r="G146" s="6">
        <v>2500</v>
      </c>
      <c r="H146" s="6">
        <f t="shared" si="3"/>
        <v>1500</v>
      </c>
      <c r="I146" s="6">
        <v>4000</v>
      </c>
      <c r="J146" s="6">
        <f t="shared" si="4"/>
        <v>4000</v>
      </c>
    </row>
    <row r="147" spans="2:10" ht="17.25" customHeight="1" x14ac:dyDescent="0.3">
      <c r="B147" s="7"/>
      <c r="C147" s="7"/>
      <c r="D147" s="8">
        <v>13</v>
      </c>
      <c r="E147" s="5" t="s">
        <v>100</v>
      </c>
      <c r="F147" s="6">
        <v>0</v>
      </c>
      <c r="G147" s="6">
        <v>2500</v>
      </c>
      <c r="H147" s="6">
        <f t="shared" si="3"/>
        <v>0</v>
      </c>
      <c r="I147" s="6">
        <v>2500</v>
      </c>
      <c r="J147" s="6">
        <f t="shared" si="4"/>
        <v>2500</v>
      </c>
    </row>
    <row r="148" spans="2:10" ht="17.25" customHeight="1" x14ac:dyDescent="0.3">
      <c r="B148" s="7"/>
      <c r="C148" s="7"/>
      <c r="D148" s="8">
        <v>14</v>
      </c>
      <c r="E148" s="5" t="s">
        <v>101</v>
      </c>
      <c r="F148" s="6">
        <v>0</v>
      </c>
      <c r="G148" s="6">
        <v>2500</v>
      </c>
      <c r="H148" s="6">
        <f t="shared" si="3"/>
        <v>2500</v>
      </c>
      <c r="I148" s="6">
        <v>5000</v>
      </c>
      <c r="J148" s="6">
        <f t="shared" si="4"/>
        <v>5000</v>
      </c>
    </row>
    <row r="149" spans="2:10" ht="17.25" customHeight="1" x14ac:dyDescent="0.3">
      <c r="B149" s="7"/>
      <c r="C149" s="7"/>
      <c r="D149" s="8">
        <v>15</v>
      </c>
      <c r="E149" s="5" t="s">
        <v>102</v>
      </c>
      <c r="F149" s="36">
        <v>460</v>
      </c>
      <c r="G149" s="36">
        <v>9000</v>
      </c>
      <c r="H149" s="36">
        <f t="shared" si="3"/>
        <v>1000</v>
      </c>
      <c r="I149" s="36">
        <v>10000</v>
      </c>
      <c r="J149" s="36">
        <f t="shared" si="4"/>
        <v>10460</v>
      </c>
    </row>
    <row r="150" spans="2:10" ht="0.75" customHeight="1" x14ac:dyDescent="0.3">
      <c r="B150" s="7"/>
      <c r="C150" s="7"/>
      <c r="D150" s="8"/>
      <c r="E150" s="5"/>
      <c r="F150" s="6"/>
      <c r="G150" s="6"/>
      <c r="H150" s="6"/>
      <c r="I150" s="6"/>
      <c r="J150" s="6"/>
    </row>
    <row r="151" spans="2:10" ht="18" customHeight="1" x14ac:dyDescent="0.3">
      <c r="B151" s="102"/>
      <c r="C151" s="102"/>
      <c r="D151" s="101"/>
      <c r="E151" s="110" t="s">
        <v>33</v>
      </c>
      <c r="F151" s="103">
        <f>(F144+F145+F146+F147+F148+F149)</f>
        <v>460</v>
      </c>
      <c r="G151" s="103">
        <f>(G144+G145+G146+G147+G148+G149)</f>
        <v>37500</v>
      </c>
      <c r="H151" s="103">
        <f>(H144+H145+H146+H147+H148+H149)</f>
        <v>5500</v>
      </c>
      <c r="I151" s="103">
        <f>(I144+I145+I146+I147+I148+I149)</f>
        <v>43000</v>
      </c>
      <c r="J151" s="103">
        <f>(F151+I151)</f>
        <v>43460</v>
      </c>
    </row>
    <row r="152" spans="2:10" ht="1.5" customHeight="1" x14ac:dyDescent="0.3">
      <c r="B152" s="4"/>
      <c r="C152" s="4"/>
      <c r="D152" s="5"/>
      <c r="E152" s="5"/>
      <c r="F152" s="6"/>
      <c r="G152" s="6"/>
      <c r="H152" s="6"/>
      <c r="I152" s="6"/>
      <c r="J152" s="6"/>
    </row>
    <row r="153" spans="2:10" ht="18.75" x14ac:dyDescent="0.3">
      <c r="B153" s="4"/>
      <c r="C153" s="7" t="s">
        <v>49</v>
      </c>
      <c r="D153" s="5"/>
      <c r="E153" s="9" t="s">
        <v>103</v>
      </c>
      <c r="F153" s="6"/>
      <c r="G153" s="6"/>
      <c r="H153" s="6"/>
      <c r="I153" s="6"/>
      <c r="J153" s="6"/>
    </row>
    <row r="154" spans="2:10" ht="17.25" customHeight="1" x14ac:dyDescent="0.3">
      <c r="B154" s="7"/>
      <c r="C154" s="7"/>
      <c r="D154" s="8">
        <v>16</v>
      </c>
      <c r="E154" s="5" t="s">
        <v>104</v>
      </c>
      <c r="F154" s="6">
        <v>0</v>
      </c>
      <c r="G154" s="6">
        <v>10000</v>
      </c>
      <c r="H154" s="6">
        <f>(I154-G154)</f>
        <v>-1000</v>
      </c>
      <c r="I154" s="6">
        <v>9000</v>
      </c>
      <c r="J154" s="6">
        <f>(F154+I154)</f>
        <v>9000</v>
      </c>
    </row>
    <row r="155" spans="2:10" ht="17.25" customHeight="1" x14ac:dyDescent="0.3">
      <c r="B155" s="7"/>
      <c r="C155" s="7"/>
      <c r="D155" s="8">
        <v>17</v>
      </c>
      <c r="E155" s="5" t="s">
        <v>105</v>
      </c>
      <c r="F155" s="6">
        <v>0</v>
      </c>
      <c r="G155" s="6">
        <v>24500</v>
      </c>
      <c r="H155" s="6">
        <f>(I155-G155)</f>
        <v>500</v>
      </c>
      <c r="I155" s="6">
        <v>25000</v>
      </c>
      <c r="J155" s="6">
        <f>(F155+I155)</f>
        <v>25000</v>
      </c>
    </row>
    <row r="156" spans="2:10" ht="17.25" customHeight="1" x14ac:dyDescent="0.3">
      <c r="B156" s="7"/>
      <c r="C156" s="7"/>
      <c r="D156" s="8">
        <v>18</v>
      </c>
      <c r="E156" s="5" t="s">
        <v>168</v>
      </c>
      <c r="F156" s="46">
        <v>120.05</v>
      </c>
      <c r="G156" s="46">
        <v>33000</v>
      </c>
      <c r="H156" s="46">
        <f>(I156-G156)</f>
        <v>-9000</v>
      </c>
      <c r="I156" s="46">
        <v>24000</v>
      </c>
      <c r="J156" s="46">
        <f>(F156+I156)</f>
        <v>24120.05</v>
      </c>
    </row>
    <row r="157" spans="2:10" ht="17.25" customHeight="1" x14ac:dyDescent="0.3">
      <c r="B157" s="7"/>
      <c r="C157" s="7"/>
      <c r="D157" s="8">
        <v>19</v>
      </c>
      <c r="E157" s="5" t="s">
        <v>106</v>
      </c>
      <c r="F157" s="46">
        <v>434.03</v>
      </c>
      <c r="G157" s="46">
        <v>6000</v>
      </c>
      <c r="H157" s="46">
        <f>(I157-G157)</f>
        <v>0</v>
      </c>
      <c r="I157" s="46">
        <v>6000</v>
      </c>
      <c r="J157" s="46">
        <f>(F157+I157)</f>
        <v>6434.03</v>
      </c>
    </row>
    <row r="158" spans="2:10" ht="17.25" customHeight="1" x14ac:dyDescent="0.3">
      <c r="B158" s="7"/>
      <c r="C158" s="7"/>
      <c r="D158" s="8">
        <v>20</v>
      </c>
      <c r="E158" s="5" t="s">
        <v>107</v>
      </c>
      <c r="F158" s="60">
        <v>0</v>
      </c>
      <c r="G158" s="60">
        <v>0</v>
      </c>
      <c r="H158" s="60">
        <f>(I158-G158)</f>
        <v>0</v>
      </c>
      <c r="I158" s="60">
        <v>0</v>
      </c>
      <c r="J158" s="60">
        <f>(F158)</f>
        <v>0</v>
      </c>
    </row>
    <row r="159" spans="2:10" ht="0.75" customHeight="1" x14ac:dyDescent="0.3">
      <c r="B159" s="7"/>
      <c r="C159" s="7"/>
      <c r="D159" s="8"/>
      <c r="E159" s="5"/>
      <c r="F159" s="46"/>
      <c r="G159" s="46"/>
      <c r="H159" s="46"/>
      <c r="I159" s="46"/>
      <c r="J159" s="46"/>
    </row>
    <row r="160" spans="2:10" ht="18" customHeight="1" x14ac:dyDescent="0.3">
      <c r="B160" s="113"/>
      <c r="C160" s="113"/>
      <c r="D160" s="114"/>
      <c r="E160" s="115" t="s">
        <v>50</v>
      </c>
      <c r="F160" s="105">
        <f>(F154+F155+F156+F157+F158)</f>
        <v>554.07999999999993</v>
      </c>
      <c r="G160" s="105">
        <f>(G154+G155+G156+G157+G158)</f>
        <v>73500</v>
      </c>
      <c r="H160" s="105">
        <f>(H154+H155+H156+H157+H158)</f>
        <v>-9500</v>
      </c>
      <c r="I160" s="105">
        <f>(I154+I155+I156+I157+I158)</f>
        <v>64000</v>
      </c>
      <c r="J160" s="105">
        <f>(F160+I160)</f>
        <v>64554.080000000002</v>
      </c>
    </row>
    <row r="161" spans="2:12" ht="18.75" x14ac:dyDescent="0.3">
      <c r="B161" s="62"/>
      <c r="C161" s="62"/>
      <c r="D161" s="62"/>
      <c r="E161" s="63" t="s">
        <v>36</v>
      </c>
      <c r="F161" s="64">
        <f>(F128+F141+F151+F160)</f>
        <v>7870.48</v>
      </c>
      <c r="G161" s="64">
        <f>(G128+G135+G141+G151+G160)</f>
        <v>260000</v>
      </c>
      <c r="H161" s="64">
        <f>(H128+H135+H141+H151+H160)</f>
        <v>1000</v>
      </c>
      <c r="I161" s="64">
        <f>(I128+I135+I141+I151+I160)</f>
        <v>261000</v>
      </c>
      <c r="J161" s="71">
        <f>(F161+I161)</f>
        <v>268870.48</v>
      </c>
    </row>
    <row r="162" spans="2:12" ht="1.5" customHeight="1" thickBot="1" x14ac:dyDescent="0.25">
      <c r="B162" s="65"/>
      <c r="C162" s="65"/>
      <c r="D162" s="65"/>
      <c r="E162" s="66"/>
      <c r="F162" s="67"/>
      <c r="G162" s="68"/>
      <c r="H162" s="68"/>
      <c r="I162" s="68"/>
      <c r="J162" s="69"/>
    </row>
    <row r="163" spans="2:12" ht="13.5" thickTop="1" x14ac:dyDescent="0.2">
      <c r="F163" s="53"/>
    </row>
    <row r="166" spans="2:12" ht="1.1499999999999999" customHeight="1" x14ac:dyDescent="0.2"/>
    <row r="168" spans="2:12" ht="19.899999999999999" customHeight="1" x14ac:dyDescent="0.2">
      <c r="E168" s="53"/>
    </row>
    <row r="169" spans="2:12" ht="1.1499999999999999" customHeight="1" x14ac:dyDescent="0.2">
      <c r="E169" s="53"/>
    </row>
    <row r="170" spans="2:12" ht="31.5" customHeight="1" x14ac:dyDescent="0.2">
      <c r="B170" s="197"/>
      <c r="C170" s="197"/>
    </row>
    <row r="171" spans="2:12" ht="26.25" x14ac:dyDescent="0.4">
      <c r="B171" s="56" t="s">
        <v>190</v>
      </c>
      <c r="C171" s="57"/>
      <c r="D171" s="57"/>
      <c r="E171" s="57"/>
      <c r="F171" s="57"/>
      <c r="G171" s="57"/>
      <c r="H171" s="58"/>
      <c r="I171" s="58"/>
      <c r="J171" s="59" t="s">
        <v>28</v>
      </c>
      <c r="K171" s="59"/>
      <c r="L171" s="43">
        <v>4</v>
      </c>
    </row>
    <row r="172" spans="2:12" ht="3" customHeight="1" x14ac:dyDescent="0.2"/>
    <row r="173" spans="2:12" ht="20.25" customHeight="1" x14ac:dyDescent="0.2">
      <c r="B173" s="13"/>
      <c r="C173" s="14"/>
      <c r="D173" s="14" t="s">
        <v>80</v>
      </c>
      <c r="E173" s="70"/>
      <c r="F173" s="16" t="s">
        <v>7</v>
      </c>
      <c r="G173" s="17" t="s">
        <v>8</v>
      </c>
      <c r="H173" s="18" t="s">
        <v>180</v>
      </c>
      <c r="I173" s="19"/>
      <c r="J173" s="20"/>
    </row>
    <row r="174" spans="2:12" ht="17.25" customHeight="1" x14ac:dyDescent="0.3">
      <c r="B174" s="21"/>
      <c r="C174" s="22"/>
      <c r="D174" s="23"/>
      <c r="E174" s="23"/>
      <c r="F174" s="23" t="s">
        <v>81</v>
      </c>
      <c r="G174" s="23" t="s">
        <v>5</v>
      </c>
      <c r="H174" s="23" t="s">
        <v>9</v>
      </c>
      <c r="I174" s="24" t="s">
        <v>10</v>
      </c>
      <c r="J174" s="24" t="s">
        <v>11</v>
      </c>
    </row>
    <row r="175" spans="2:12" ht="17.25" customHeight="1" x14ac:dyDescent="0.3">
      <c r="B175" s="21" t="s">
        <v>0</v>
      </c>
      <c r="C175" s="21" t="s">
        <v>1</v>
      </c>
      <c r="D175" s="24" t="s">
        <v>2</v>
      </c>
      <c r="E175" s="24" t="s">
        <v>37</v>
      </c>
      <c r="F175" s="24" t="s">
        <v>4</v>
      </c>
      <c r="G175" s="24" t="s">
        <v>179</v>
      </c>
      <c r="H175" s="25"/>
      <c r="I175" s="24" t="s">
        <v>181</v>
      </c>
      <c r="J175" s="24" t="s">
        <v>12</v>
      </c>
    </row>
    <row r="176" spans="2:12" ht="17.25" customHeight="1" x14ac:dyDescent="0.3">
      <c r="B176" s="26"/>
      <c r="C176" s="26"/>
      <c r="D176" s="27"/>
      <c r="E176" s="27"/>
      <c r="F176" s="28" t="s">
        <v>178</v>
      </c>
      <c r="G176" s="28" t="s">
        <v>28</v>
      </c>
      <c r="H176" s="27"/>
      <c r="I176" s="27"/>
      <c r="J176" s="28" t="s">
        <v>181</v>
      </c>
    </row>
    <row r="177" spans="2:11" ht="18.75" customHeight="1" x14ac:dyDescent="0.3">
      <c r="B177" s="48"/>
      <c r="C177" s="48"/>
      <c r="D177" s="49"/>
      <c r="E177" s="49"/>
      <c r="F177" s="50">
        <v>1</v>
      </c>
      <c r="G177" s="50">
        <v>2</v>
      </c>
      <c r="H177" s="50" t="s">
        <v>14</v>
      </c>
      <c r="I177" s="50">
        <v>4</v>
      </c>
      <c r="J177" s="50" t="s">
        <v>13</v>
      </c>
    </row>
    <row r="178" spans="2:11" ht="18.75" customHeight="1" x14ac:dyDescent="0.3">
      <c r="B178" s="4"/>
      <c r="C178" s="5"/>
      <c r="D178" s="5"/>
      <c r="E178" s="9" t="s">
        <v>47</v>
      </c>
      <c r="F178" s="46">
        <f>F161</f>
        <v>7870.48</v>
      </c>
      <c r="G178" s="46">
        <f>G161</f>
        <v>260000</v>
      </c>
      <c r="H178" s="46">
        <f>(I178-G178)</f>
        <v>1000</v>
      </c>
      <c r="I178" s="46">
        <f>I161</f>
        <v>261000</v>
      </c>
      <c r="J178" s="46">
        <f>(F178+I178)</f>
        <v>268870.48</v>
      </c>
    </row>
    <row r="179" spans="2:11" ht="17.25" customHeight="1" x14ac:dyDescent="0.3">
      <c r="B179" s="4"/>
      <c r="C179" s="7" t="s">
        <v>51</v>
      </c>
      <c r="D179" s="5"/>
      <c r="E179" s="9" t="s">
        <v>108</v>
      </c>
      <c r="F179" s="46"/>
      <c r="G179" s="46"/>
      <c r="H179" s="46"/>
      <c r="I179" s="46"/>
      <c r="J179" s="46"/>
    </row>
    <row r="180" spans="2:11" ht="18.75" x14ac:dyDescent="0.3">
      <c r="B180" s="7"/>
      <c r="C180" s="7"/>
      <c r="D180" s="8">
        <v>21</v>
      </c>
      <c r="E180" s="5" t="s">
        <v>109</v>
      </c>
      <c r="F180" s="46">
        <v>0</v>
      </c>
      <c r="G180" s="46">
        <v>110000</v>
      </c>
      <c r="H180" s="46">
        <f>(I180-G180)</f>
        <v>12000</v>
      </c>
      <c r="I180" s="46">
        <v>122000</v>
      </c>
      <c r="J180" s="46">
        <f>(F180+I180)</f>
        <v>122000</v>
      </c>
    </row>
    <row r="181" spans="2:11" ht="18.75" x14ac:dyDescent="0.3">
      <c r="B181" s="7"/>
      <c r="C181" s="7"/>
      <c r="D181" s="8">
        <v>22</v>
      </c>
      <c r="E181" s="5" t="s">
        <v>110</v>
      </c>
      <c r="F181" s="46">
        <v>0</v>
      </c>
      <c r="G181" s="46">
        <v>40000</v>
      </c>
      <c r="H181" s="46">
        <f>(I181-G181)</f>
        <v>3000</v>
      </c>
      <c r="I181" s="46">
        <v>43000</v>
      </c>
      <c r="J181" s="46">
        <f>(F181+I181)</f>
        <v>43000</v>
      </c>
    </row>
    <row r="182" spans="2:11" ht="18.75" x14ac:dyDescent="0.3">
      <c r="B182" s="7"/>
      <c r="C182" s="7"/>
      <c r="D182" s="8">
        <v>23</v>
      </c>
      <c r="E182" s="5" t="s">
        <v>111</v>
      </c>
      <c r="F182" s="46">
        <v>0</v>
      </c>
      <c r="G182" s="46">
        <v>5500</v>
      </c>
      <c r="H182" s="46">
        <f>(I182-G182)</f>
        <v>2000</v>
      </c>
      <c r="I182" s="46">
        <v>7500</v>
      </c>
      <c r="J182" s="46">
        <f>(F182+I182)</f>
        <v>7500</v>
      </c>
    </row>
    <row r="183" spans="2:11" ht="18.75" x14ac:dyDescent="0.3">
      <c r="B183" s="7"/>
      <c r="C183" s="7"/>
      <c r="D183" s="8">
        <v>24</v>
      </c>
      <c r="E183" s="5" t="s">
        <v>112</v>
      </c>
      <c r="F183" s="46">
        <v>0</v>
      </c>
      <c r="G183" s="46">
        <v>8000</v>
      </c>
      <c r="H183" s="46">
        <f>(I183-G183)</f>
        <v>2500</v>
      </c>
      <c r="I183" s="46">
        <v>10500</v>
      </c>
      <c r="J183" s="46">
        <f>(F183+I183)</f>
        <v>10500</v>
      </c>
    </row>
    <row r="184" spans="2:11" ht="18.75" x14ac:dyDescent="0.3">
      <c r="B184" s="7"/>
      <c r="C184" s="7"/>
      <c r="D184" s="8">
        <v>25</v>
      </c>
      <c r="E184" s="5" t="s">
        <v>113</v>
      </c>
      <c r="F184" s="60">
        <v>0</v>
      </c>
      <c r="G184" s="60">
        <v>8000</v>
      </c>
      <c r="H184" s="60">
        <f>(I184-G184)</f>
        <v>0</v>
      </c>
      <c r="I184" s="60">
        <v>8000</v>
      </c>
      <c r="J184" s="60">
        <f>(F184+I184)</f>
        <v>8000</v>
      </c>
    </row>
    <row r="185" spans="2:11" ht="0.75" customHeight="1" x14ac:dyDescent="0.3">
      <c r="B185" s="7"/>
      <c r="C185" s="7"/>
      <c r="D185" s="8"/>
      <c r="E185" s="5"/>
      <c r="F185" s="72"/>
      <c r="G185" s="72"/>
      <c r="H185" s="72"/>
      <c r="I185" s="72"/>
      <c r="J185" s="72"/>
    </row>
    <row r="186" spans="2:11" ht="18" customHeight="1" x14ac:dyDescent="0.3">
      <c r="B186" s="102"/>
      <c r="C186" s="102"/>
      <c r="D186" s="102"/>
      <c r="E186" s="110" t="s">
        <v>56</v>
      </c>
      <c r="F186" s="112">
        <f>(F180+F181+F182+F183+F184)</f>
        <v>0</v>
      </c>
      <c r="G186" s="112">
        <f>(G180+G181+G182+G183+G184)</f>
        <v>171500</v>
      </c>
      <c r="H186" s="112">
        <f>(H180+H181+H182+H183+H184)</f>
        <v>19500</v>
      </c>
      <c r="I186" s="112">
        <f>(I180+I181+I182+I183+I184)</f>
        <v>191000</v>
      </c>
      <c r="J186" s="112">
        <f>(F186+I186)</f>
        <v>191000</v>
      </c>
      <c r="K186" s="74"/>
    </row>
    <row r="187" spans="2:11" ht="1.5" customHeight="1" x14ac:dyDescent="0.3">
      <c r="B187" s="4"/>
      <c r="C187" s="5"/>
      <c r="D187" s="5"/>
      <c r="E187" s="5"/>
      <c r="F187" s="72"/>
      <c r="G187" s="72"/>
      <c r="H187" s="72"/>
      <c r="I187" s="72"/>
      <c r="J187" s="72"/>
    </row>
    <row r="188" spans="2:11" ht="17.25" customHeight="1" x14ac:dyDescent="0.3">
      <c r="B188" s="4"/>
      <c r="C188" s="7" t="s">
        <v>57</v>
      </c>
      <c r="D188" s="5"/>
      <c r="E188" s="9" t="s">
        <v>114</v>
      </c>
      <c r="F188" s="46"/>
      <c r="G188" s="46"/>
      <c r="H188" s="46"/>
      <c r="I188" s="46"/>
      <c r="J188" s="46"/>
    </row>
    <row r="189" spans="2:11" ht="17.25" customHeight="1" x14ac:dyDescent="0.3">
      <c r="B189" s="7"/>
      <c r="C189" s="7"/>
      <c r="D189" s="8">
        <v>26</v>
      </c>
      <c r="E189" s="5" t="s">
        <v>115</v>
      </c>
      <c r="F189" s="46">
        <v>2004.46</v>
      </c>
      <c r="G189" s="46">
        <v>25000</v>
      </c>
      <c r="H189" s="46">
        <f>(I189-G189)</f>
        <v>0</v>
      </c>
      <c r="I189" s="46">
        <v>25000</v>
      </c>
      <c r="J189" s="46">
        <f>(F189+I189)</f>
        <v>27004.46</v>
      </c>
      <c r="K189" s="75" t="s">
        <v>28</v>
      </c>
    </row>
    <row r="190" spans="2:11" ht="17.25" customHeight="1" x14ac:dyDescent="0.3">
      <c r="B190" s="7"/>
      <c r="C190" s="7"/>
      <c r="D190" s="8">
        <v>27</v>
      </c>
      <c r="E190" s="5" t="s">
        <v>116</v>
      </c>
      <c r="F190" s="46">
        <v>0</v>
      </c>
      <c r="G190" s="46">
        <v>10000</v>
      </c>
      <c r="H190" s="46">
        <f>(I190-G190)</f>
        <v>0</v>
      </c>
      <c r="I190" s="46">
        <v>10000</v>
      </c>
      <c r="J190" s="46">
        <f>(F190+I190)</f>
        <v>10000</v>
      </c>
      <c r="K190" s="75"/>
    </row>
    <row r="191" spans="2:11" ht="17.25" customHeight="1" x14ac:dyDescent="0.3">
      <c r="B191" s="7"/>
      <c r="C191" s="7"/>
      <c r="D191" s="8">
        <v>28</v>
      </c>
      <c r="E191" s="45" t="s">
        <v>173</v>
      </c>
      <c r="F191" s="46">
        <v>70549.759999999995</v>
      </c>
      <c r="G191" s="46">
        <v>73000</v>
      </c>
      <c r="H191" s="46">
        <f>(I191-G191)</f>
        <v>-60000</v>
      </c>
      <c r="I191" s="46">
        <v>13000</v>
      </c>
      <c r="J191" s="46">
        <f>(F191+I191)</f>
        <v>83549.759999999995</v>
      </c>
      <c r="K191" s="75"/>
    </row>
    <row r="192" spans="2:11" ht="17.25" customHeight="1" x14ac:dyDescent="0.3">
      <c r="B192" s="7"/>
      <c r="C192" s="7"/>
      <c r="D192" s="8">
        <v>29</v>
      </c>
      <c r="E192" s="5" t="s">
        <v>91</v>
      </c>
      <c r="F192" s="60">
        <v>0</v>
      </c>
      <c r="G192" s="60">
        <v>2000</v>
      </c>
      <c r="H192" s="60">
        <f>(I192-G192)</f>
        <v>0</v>
      </c>
      <c r="I192" s="60">
        <v>2000</v>
      </c>
      <c r="J192" s="60">
        <f>(F192+I192)</f>
        <v>2000</v>
      </c>
    </row>
    <row r="193" spans="2:11" ht="0.75" customHeight="1" x14ac:dyDescent="0.3">
      <c r="B193" s="7"/>
      <c r="C193" s="7"/>
      <c r="D193" s="8"/>
      <c r="E193" s="5"/>
      <c r="F193" s="72"/>
      <c r="G193" s="72"/>
      <c r="H193" s="72"/>
      <c r="I193" s="72"/>
      <c r="J193" s="72"/>
    </row>
    <row r="194" spans="2:11" ht="18" customHeight="1" x14ac:dyDescent="0.3">
      <c r="B194" s="102"/>
      <c r="C194" s="102"/>
      <c r="D194" s="101"/>
      <c r="E194" s="110" t="s">
        <v>59</v>
      </c>
      <c r="F194" s="103">
        <f>(F189+F190+F191+F192)</f>
        <v>72554.22</v>
      </c>
      <c r="G194" s="103">
        <f>(G189+G190+G191+G192)</f>
        <v>110000</v>
      </c>
      <c r="H194" s="103">
        <f>(H189+H190+H191+H192)</f>
        <v>-60000</v>
      </c>
      <c r="I194" s="103">
        <f>(I189+I190+I191+I192)</f>
        <v>50000</v>
      </c>
      <c r="J194" s="103">
        <f>(F194+I194)</f>
        <v>122554.22</v>
      </c>
    </row>
    <row r="195" spans="2:11" ht="1.5" customHeight="1" x14ac:dyDescent="0.3">
      <c r="B195" s="4"/>
      <c r="C195" s="5"/>
      <c r="D195" s="5"/>
      <c r="E195" s="5"/>
      <c r="F195" s="133"/>
      <c r="G195" s="72"/>
      <c r="H195" s="72"/>
      <c r="I195" s="72"/>
      <c r="J195" s="72"/>
    </row>
    <row r="196" spans="2:11" ht="17.25" customHeight="1" x14ac:dyDescent="0.3">
      <c r="B196" s="4"/>
      <c r="C196" s="7" t="s">
        <v>62</v>
      </c>
      <c r="D196" s="5"/>
      <c r="E196" s="9" t="s">
        <v>117</v>
      </c>
      <c r="F196" s="145"/>
      <c r="G196" s="46"/>
      <c r="H196" s="46"/>
      <c r="I196" s="46"/>
      <c r="J196" s="46"/>
    </row>
    <row r="197" spans="2:11" ht="17.25" customHeight="1" x14ac:dyDescent="0.3">
      <c r="B197" s="7"/>
      <c r="C197" s="7"/>
      <c r="D197" s="8">
        <v>30</v>
      </c>
      <c r="E197" s="5" t="s">
        <v>118</v>
      </c>
      <c r="F197" s="46">
        <v>0</v>
      </c>
      <c r="G197" s="46">
        <v>3500</v>
      </c>
      <c r="H197" s="46">
        <f t="shared" ref="H197:H206" si="5">(I197-G197)</f>
        <v>1500</v>
      </c>
      <c r="I197" s="46">
        <v>5000</v>
      </c>
      <c r="J197" s="46">
        <f t="shared" ref="J197:J206" si="6">(F197+I197)</f>
        <v>5000</v>
      </c>
    </row>
    <row r="198" spans="2:11" ht="17.25" customHeight="1" x14ac:dyDescent="0.3">
      <c r="B198" s="7"/>
      <c r="C198" s="7"/>
      <c r="D198" s="8">
        <v>31</v>
      </c>
      <c r="E198" s="5" t="s">
        <v>119</v>
      </c>
      <c r="F198" s="46">
        <v>0</v>
      </c>
      <c r="G198" s="46">
        <v>10000</v>
      </c>
      <c r="H198" s="46">
        <f t="shared" si="5"/>
        <v>-3000</v>
      </c>
      <c r="I198" s="46">
        <v>7000</v>
      </c>
      <c r="J198" s="46">
        <f t="shared" si="6"/>
        <v>7000</v>
      </c>
    </row>
    <row r="199" spans="2:11" ht="17.25" customHeight="1" x14ac:dyDescent="0.3">
      <c r="B199" s="7"/>
      <c r="C199" s="7"/>
      <c r="D199" s="8">
        <v>32</v>
      </c>
      <c r="E199" s="5" t="s">
        <v>120</v>
      </c>
      <c r="F199" s="46">
        <v>112.61</v>
      </c>
      <c r="G199" s="46">
        <v>1500</v>
      </c>
      <c r="H199" s="46">
        <f t="shared" si="5"/>
        <v>500</v>
      </c>
      <c r="I199" s="46">
        <v>2000</v>
      </c>
      <c r="J199" s="46">
        <f t="shared" si="6"/>
        <v>2112.61</v>
      </c>
    </row>
    <row r="200" spans="2:11" ht="17.25" customHeight="1" x14ac:dyDescent="0.3">
      <c r="B200" s="7"/>
      <c r="C200" s="7"/>
      <c r="D200" s="8">
        <v>33</v>
      </c>
      <c r="E200" s="45" t="s">
        <v>121</v>
      </c>
      <c r="F200" s="46">
        <v>197.75</v>
      </c>
      <c r="G200" s="46">
        <v>1600</v>
      </c>
      <c r="H200" s="46">
        <f t="shared" si="5"/>
        <v>1000</v>
      </c>
      <c r="I200" s="46">
        <v>2600</v>
      </c>
      <c r="J200" s="46">
        <f t="shared" si="6"/>
        <v>2797.75</v>
      </c>
    </row>
    <row r="201" spans="2:11" ht="17.25" customHeight="1" x14ac:dyDescent="0.3">
      <c r="B201" s="7"/>
      <c r="C201" s="7"/>
      <c r="D201" s="8">
        <v>34</v>
      </c>
      <c r="E201" s="5" t="s">
        <v>122</v>
      </c>
      <c r="F201" s="46">
        <v>0</v>
      </c>
      <c r="G201" s="46">
        <v>3500</v>
      </c>
      <c r="H201" s="46">
        <f t="shared" si="5"/>
        <v>500</v>
      </c>
      <c r="I201" s="46">
        <v>4000</v>
      </c>
      <c r="J201" s="46">
        <f t="shared" si="6"/>
        <v>4000</v>
      </c>
    </row>
    <row r="202" spans="2:11" ht="17.25" customHeight="1" x14ac:dyDescent="0.3">
      <c r="B202" s="7"/>
      <c r="C202" s="7"/>
      <c r="D202" s="8">
        <v>35</v>
      </c>
      <c r="E202" s="5" t="s">
        <v>123</v>
      </c>
      <c r="F202" s="46">
        <v>0</v>
      </c>
      <c r="G202" s="46">
        <v>3500</v>
      </c>
      <c r="H202" s="46">
        <f>(I202-G202)</f>
        <v>500</v>
      </c>
      <c r="I202" s="46">
        <v>4000</v>
      </c>
      <c r="J202" s="46">
        <f t="shared" si="6"/>
        <v>4000</v>
      </c>
    </row>
    <row r="203" spans="2:11" ht="17.25" customHeight="1" x14ac:dyDescent="0.3">
      <c r="B203" s="7"/>
      <c r="C203" s="7"/>
      <c r="D203" s="8">
        <v>36</v>
      </c>
      <c r="E203" s="5" t="s">
        <v>124</v>
      </c>
      <c r="F203" s="46">
        <v>1220</v>
      </c>
      <c r="G203" s="46">
        <v>6000</v>
      </c>
      <c r="H203" s="46">
        <f t="shared" si="5"/>
        <v>0</v>
      </c>
      <c r="I203" s="46">
        <v>6000</v>
      </c>
      <c r="J203" s="46">
        <f>(F203+I203)</f>
        <v>7220</v>
      </c>
    </row>
    <row r="204" spans="2:11" ht="17.25" customHeight="1" x14ac:dyDescent="0.3">
      <c r="B204" s="7"/>
      <c r="C204" s="7"/>
      <c r="D204" s="8">
        <v>37</v>
      </c>
      <c r="E204" s="5" t="s">
        <v>125</v>
      </c>
      <c r="F204" s="46">
        <v>0</v>
      </c>
      <c r="G204" s="46">
        <v>5000</v>
      </c>
      <c r="H204" s="46">
        <f t="shared" si="5"/>
        <v>0</v>
      </c>
      <c r="I204" s="46">
        <v>5000</v>
      </c>
      <c r="J204" s="46">
        <f>(F204+I204)</f>
        <v>5000</v>
      </c>
    </row>
    <row r="205" spans="2:11" ht="17.25" customHeight="1" x14ac:dyDescent="0.3">
      <c r="B205" s="7"/>
      <c r="C205" s="7"/>
      <c r="D205" s="8">
        <v>38</v>
      </c>
      <c r="E205" s="5" t="s">
        <v>126</v>
      </c>
      <c r="F205" s="46">
        <v>0</v>
      </c>
      <c r="G205" s="46">
        <v>280</v>
      </c>
      <c r="H205" s="46">
        <f t="shared" si="5"/>
        <v>0</v>
      </c>
      <c r="I205" s="46">
        <v>280</v>
      </c>
      <c r="J205" s="46">
        <f>(F205+I205)</f>
        <v>280</v>
      </c>
    </row>
    <row r="206" spans="2:11" ht="17.25" customHeight="1" x14ac:dyDescent="0.3">
      <c r="B206" s="7"/>
      <c r="C206" s="7"/>
      <c r="D206" s="8">
        <v>39</v>
      </c>
      <c r="E206" s="5" t="s">
        <v>127</v>
      </c>
      <c r="F206" s="46">
        <v>0</v>
      </c>
      <c r="G206" s="46">
        <v>234</v>
      </c>
      <c r="H206" s="46">
        <f t="shared" si="5"/>
        <v>0</v>
      </c>
      <c r="I206" s="46">
        <v>234</v>
      </c>
      <c r="J206" s="46">
        <f t="shared" si="6"/>
        <v>234</v>
      </c>
    </row>
    <row r="207" spans="2:11" ht="0.75" customHeight="1" x14ac:dyDescent="0.3">
      <c r="B207" s="7"/>
      <c r="C207" s="7"/>
      <c r="D207" s="8"/>
      <c r="E207" s="5"/>
      <c r="F207" s="73"/>
      <c r="G207" s="73"/>
      <c r="H207" s="73"/>
      <c r="I207" s="73"/>
      <c r="J207" s="73"/>
    </row>
    <row r="208" spans="2:11" ht="18" customHeight="1" x14ac:dyDescent="0.3">
      <c r="B208" s="102"/>
      <c r="C208" s="102"/>
      <c r="D208" s="102"/>
      <c r="E208" s="110" t="s">
        <v>70</v>
      </c>
      <c r="F208" s="112">
        <f>(F197+F198+F199+F200+F201+F202+F203+F205+F206)</f>
        <v>1530.3600000000001</v>
      </c>
      <c r="G208" s="112">
        <f>(G197+G198+G199+G200+G201+G202+G203+G204+G205+G206)</f>
        <v>35114</v>
      </c>
      <c r="H208" s="112">
        <f>(H197+H198+H199+H200+H201+H202+H203+H204+H205+H206)</f>
        <v>1000</v>
      </c>
      <c r="I208" s="112">
        <f>(I197+I198+I199+I200+I201+I202+I203+I204+I205+I206)</f>
        <v>36114</v>
      </c>
      <c r="J208" s="112">
        <f>(F208+I208)</f>
        <v>37644.36</v>
      </c>
      <c r="K208" s="74"/>
    </row>
    <row r="209" spans="2:11" ht="1.5" customHeight="1" x14ac:dyDescent="0.3">
      <c r="B209" s="4"/>
      <c r="C209" s="5"/>
      <c r="D209" s="5"/>
      <c r="E209" s="5"/>
      <c r="F209" s="133"/>
      <c r="G209" s="72"/>
      <c r="H209" s="72">
        <f>SUM(H208)</f>
        <v>1000</v>
      </c>
      <c r="I209" s="72"/>
      <c r="J209" s="72"/>
    </row>
    <row r="210" spans="2:11" ht="17.25" customHeight="1" x14ac:dyDescent="0.3">
      <c r="B210" s="4"/>
      <c r="C210" s="7" t="s">
        <v>75</v>
      </c>
      <c r="D210" s="5"/>
      <c r="E210" s="9" t="s">
        <v>156</v>
      </c>
      <c r="F210" s="145"/>
      <c r="G210" s="46"/>
      <c r="H210" s="46"/>
      <c r="I210" s="46"/>
      <c r="J210" s="46"/>
    </row>
    <row r="211" spans="2:11" ht="17.25" customHeight="1" x14ac:dyDescent="0.3">
      <c r="B211" s="7"/>
      <c r="C211" s="7"/>
      <c r="D211" s="8">
        <v>40</v>
      </c>
      <c r="E211" s="5" t="s">
        <v>176</v>
      </c>
      <c r="F211" s="60">
        <v>0</v>
      </c>
      <c r="G211" s="60">
        <v>0</v>
      </c>
      <c r="H211" s="60">
        <f>I211-G211</f>
        <v>25500</v>
      </c>
      <c r="I211" s="85">
        <v>25500</v>
      </c>
      <c r="J211" s="60">
        <f>(F211+I211)</f>
        <v>25500</v>
      </c>
    </row>
    <row r="212" spans="2:11" ht="0.75" customHeight="1" x14ac:dyDescent="0.3">
      <c r="B212" s="7"/>
      <c r="C212" s="7"/>
      <c r="D212" s="8"/>
      <c r="E212" s="5"/>
      <c r="F212" s="72"/>
      <c r="G212" s="72"/>
      <c r="H212" s="72"/>
      <c r="I212" s="138">
        <v>0</v>
      </c>
      <c r="J212" s="72"/>
      <c r="K212" s="74"/>
    </row>
    <row r="213" spans="2:11" ht="18" customHeight="1" x14ac:dyDescent="0.3">
      <c r="B213" s="102"/>
      <c r="C213" s="102"/>
      <c r="D213" s="101"/>
      <c r="E213" s="104" t="s">
        <v>78</v>
      </c>
      <c r="F213" s="103">
        <f>(F211)</f>
        <v>0</v>
      </c>
      <c r="G213" s="103">
        <f>(G211)</f>
        <v>0</v>
      </c>
      <c r="H213" s="103">
        <f>I213-G213</f>
        <v>25500</v>
      </c>
      <c r="I213" s="111">
        <f>(I211)</f>
        <v>25500</v>
      </c>
      <c r="J213" s="103">
        <f>(F213+I213)</f>
        <v>25500</v>
      </c>
      <c r="K213" s="74"/>
    </row>
    <row r="214" spans="2:11" ht="1.5" customHeight="1" x14ac:dyDescent="0.3">
      <c r="B214" s="7"/>
      <c r="C214" s="7"/>
      <c r="D214" s="8"/>
      <c r="E214" s="4"/>
      <c r="F214" s="72"/>
      <c r="G214" s="72"/>
      <c r="H214" s="72"/>
      <c r="I214" s="72"/>
      <c r="J214" s="72"/>
      <c r="K214" s="74"/>
    </row>
    <row r="215" spans="2:11" ht="17.25" customHeight="1" x14ac:dyDescent="0.3">
      <c r="B215" s="7"/>
      <c r="C215" s="7" t="s">
        <v>79</v>
      </c>
      <c r="D215" s="5"/>
      <c r="E215" s="9" t="s">
        <v>128</v>
      </c>
      <c r="F215" s="46"/>
      <c r="G215" s="46"/>
      <c r="H215" s="46"/>
      <c r="I215" s="46"/>
      <c r="J215" s="46"/>
      <c r="K215" s="74"/>
    </row>
    <row r="216" spans="2:11" ht="17.25" customHeight="1" x14ac:dyDescent="0.3">
      <c r="B216" s="7"/>
      <c r="C216" s="7"/>
      <c r="D216" s="118">
        <v>41</v>
      </c>
      <c r="E216" s="45" t="s">
        <v>167</v>
      </c>
      <c r="F216" s="60">
        <v>16605.12</v>
      </c>
      <c r="G216" s="60">
        <v>76675.199999999997</v>
      </c>
      <c r="H216" s="60">
        <f>(I216-G216)</f>
        <v>4233.6000000000058</v>
      </c>
      <c r="I216" s="60">
        <v>80908.800000000003</v>
      </c>
      <c r="J216" s="60">
        <f>(F216+I216)</f>
        <v>97513.919999999998</v>
      </c>
      <c r="K216" s="74"/>
    </row>
    <row r="217" spans="2:11" ht="0.75" customHeight="1" x14ac:dyDescent="0.3">
      <c r="B217" s="7"/>
      <c r="C217" s="7"/>
      <c r="D217" s="8"/>
      <c r="E217" s="5"/>
      <c r="F217" s="72"/>
      <c r="G217" s="72"/>
      <c r="H217" s="72"/>
      <c r="I217" s="72">
        <v>0</v>
      </c>
      <c r="J217" s="72"/>
      <c r="K217" s="74"/>
    </row>
    <row r="218" spans="2:11" ht="18" customHeight="1" x14ac:dyDescent="0.3">
      <c r="B218" s="102"/>
      <c r="C218" s="102"/>
      <c r="D218" s="101"/>
      <c r="E218" s="104" t="s">
        <v>131</v>
      </c>
      <c r="F218" s="105">
        <f>(F216)</f>
        <v>16605.12</v>
      </c>
      <c r="G218" s="105">
        <f>(G216)</f>
        <v>76675.199999999997</v>
      </c>
      <c r="H218" s="105">
        <f>(H216)</f>
        <v>4233.6000000000058</v>
      </c>
      <c r="I218" s="103">
        <f>(I216)</f>
        <v>80908.800000000003</v>
      </c>
      <c r="J218" s="105">
        <f>(F218+I218)</f>
        <v>97513.919999999998</v>
      </c>
      <c r="K218" s="74"/>
    </row>
    <row r="219" spans="2:11" ht="18.75" customHeight="1" thickBot="1" x14ac:dyDescent="0.35">
      <c r="B219" s="76"/>
      <c r="C219" s="76"/>
      <c r="D219" s="76"/>
      <c r="E219" s="41" t="s">
        <v>36</v>
      </c>
      <c r="F219" s="146">
        <f>(F178+F186+F194+F208+F213+F218)</f>
        <v>98560.18</v>
      </c>
      <c r="G219" s="146">
        <f>(G178+G186+G194+G208+G213+G218)</f>
        <v>653289.19999999995</v>
      </c>
      <c r="H219" s="146">
        <f>(I219-G219)</f>
        <v>-8766.3999999999069</v>
      </c>
      <c r="I219" s="147">
        <f>(I178+I186+I194+I208+I213+I218)</f>
        <v>644522.80000000005</v>
      </c>
      <c r="J219" s="148">
        <f>(F219+I219)</f>
        <v>743082.98</v>
      </c>
      <c r="K219" s="74"/>
    </row>
    <row r="220" spans="2:11" ht="18" customHeight="1" thickTop="1" x14ac:dyDescent="0.2">
      <c r="F220" s="53"/>
    </row>
    <row r="221" spans="2:11" ht="17.25" customHeight="1" x14ac:dyDescent="0.2">
      <c r="F221" s="53"/>
    </row>
    <row r="222" spans="2:11" ht="17.25" customHeight="1" x14ac:dyDescent="0.2">
      <c r="F222" s="53"/>
    </row>
    <row r="223" spans="2:11" ht="17.25" customHeight="1" x14ac:dyDescent="0.2">
      <c r="F223" s="53"/>
    </row>
    <row r="224" spans="2:11" ht="1.1499999999999999" customHeight="1" x14ac:dyDescent="0.2">
      <c r="E224" s="53"/>
      <c r="F224" s="53"/>
    </row>
    <row r="225" spans="2:12" ht="31.5" customHeight="1" x14ac:dyDescent="0.2">
      <c r="B225" s="197"/>
      <c r="C225" s="197"/>
      <c r="F225" s="53"/>
    </row>
    <row r="226" spans="2:12" ht="26.25" customHeight="1" x14ac:dyDescent="0.4">
      <c r="B226" s="56" t="s">
        <v>191</v>
      </c>
      <c r="C226" s="57"/>
      <c r="D226" s="57"/>
      <c r="E226" s="57"/>
      <c r="F226" s="57"/>
      <c r="G226" s="57"/>
      <c r="H226" s="58"/>
      <c r="I226" s="58"/>
      <c r="J226" s="59" t="s">
        <v>28</v>
      </c>
      <c r="K226" s="59"/>
      <c r="L226" s="43">
        <v>5</v>
      </c>
    </row>
    <row r="227" spans="2:12" ht="3" customHeight="1" x14ac:dyDescent="0.2">
      <c r="F227" s="53"/>
    </row>
    <row r="228" spans="2:12" ht="20.25" customHeight="1" x14ac:dyDescent="0.2">
      <c r="B228" s="84"/>
      <c r="C228" s="14"/>
      <c r="D228" s="14" t="s">
        <v>80</v>
      </c>
      <c r="E228" s="70"/>
      <c r="F228" s="16" t="s">
        <v>7</v>
      </c>
      <c r="G228" s="17" t="s">
        <v>8</v>
      </c>
      <c r="H228" s="18" t="s">
        <v>180</v>
      </c>
      <c r="I228" s="19"/>
      <c r="J228" s="20"/>
    </row>
    <row r="229" spans="2:12" ht="17.25" customHeight="1" x14ac:dyDescent="0.3">
      <c r="B229" s="77"/>
      <c r="C229" s="22"/>
      <c r="D229" s="23"/>
      <c r="E229" s="23"/>
      <c r="F229" s="23" t="s">
        <v>81</v>
      </c>
      <c r="G229" s="23" t="s">
        <v>5</v>
      </c>
      <c r="H229" s="23" t="s">
        <v>9</v>
      </c>
      <c r="I229" s="24" t="s">
        <v>10</v>
      </c>
      <c r="J229" s="24" t="s">
        <v>11</v>
      </c>
    </row>
    <row r="230" spans="2:12" ht="17.25" customHeight="1" x14ac:dyDescent="0.3">
      <c r="B230" s="21" t="s">
        <v>0</v>
      </c>
      <c r="C230" s="21" t="s">
        <v>1</v>
      </c>
      <c r="D230" s="24" t="s">
        <v>2</v>
      </c>
      <c r="E230" s="24" t="s">
        <v>37</v>
      </c>
      <c r="F230" s="24" t="s">
        <v>4</v>
      </c>
      <c r="G230" s="24" t="s">
        <v>179</v>
      </c>
      <c r="H230" s="25"/>
      <c r="I230" s="24" t="s">
        <v>181</v>
      </c>
      <c r="J230" s="24" t="s">
        <v>12</v>
      </c>
    </row>
    <row r="231" spans="2:12" ht="17.25" customHeight="1" x14ac:dyDescent="0.3">
      <c r="B231" s="78"/>
      <c r="C231" s="26"/>
      <c r="D231" s="27"/>
      <c r="E231" s="27"/>
      <c r="F231" s="28" t="s">
        <v>178</v>
      </c>
      <c r="G231" s="28"/>
      <c r="H231" s="27"/>
      <c r="I231" s="27"/>
      <c r="J231" s="28" t="s">
        <v>181</v>
      </c>
    </row>
    <row r="232" spans="2:12" ht="17.25" customHeight="1" x14ac:dyDescent="0.2">
      <c r="B232" s="79"/>
      <c r="C232" s="79"/>
      <c r="D232" s="80"/>
      <c r="E232" s="80"/>
      <c r="F232" s="81">
        <v>1</v>
      </c>
      <c r="G232" s="81">
        <v>2</v>
      </c>
      <c r="H232" s="81" t="s">
        <v>14</v>
      </c>
      <c r="I232" s="81">
        <v>4</v>
      </c>
      <c r="J232" s="81" t="s">
        <v>13</v>
      </c>
    </row>
    <row r="233" spans="2:12" ht="18.75" customHeight="1" x14ac:dyDescent="0.3">
      <c r="B233" s="4"/>
      <c r="C233" s="4"/>
      <c r="D233" s="5"/>
      <c r="E233" s="9" t="s">
        <v>47</v>
      </c>
      <c r="F233" s="46">
        <f>F219</f>
        <v>98560.18</v>
      </c>
      <c r="G233" s="46">
        <f>G219</f>
        <v>653289.19999999995</v>
      </c>
      <c r="H233" s="71">
        <f>(I233-G233)</f>
        <v>-8766.3999999999069</v>
      </c>
      <c r="I233" s="46">
        <f>I219</f>
        <v>644522.80000000005</v>
      </c>
      <c r="J233" s="46">
        <f>(F233+I233)</f>
        <v>743082.98</v>
      </c>
    </row>
    <row r="234" spans="2:12" ht="18" customHeight="1" x14ac:dyDescent="0.3">
      <c r="B234" s="4"/>
      <c r="C234" s="7" t="s">
        <v>132</v>
      </c>
      <c r="D234" s="5"/>
      <c r="E234" s="9" t="s">
        <v>129</v>
      </c>
      <c r="F234" s="46"/>
      <c r="G234" s="46"/>
      <c r="H234" s="46"/>
      <c r="I234" s="46"/>
      <c r="J234" s="46"/>
    </row>
    <row r="235" spans="2:12" ht="17.25" customHeight="1" x14ac:dyDescent="0.3">
      <c r="B235" s="4"/>
      <c r="C235" s="7"/>
      <c r="D235" s="8">
        <v>42</v>
      </c>
      <c r="E235" s="5" t="s">
        <v>130</v>
      </c>
      <c r="F235" s="46">
        <v>0</v>
      </c>
      <c r="G235" s="46">
        <v>1000</v>
      </c>
      <c r="H235" s="46">
        <f>(I235-G235)</f>
        <v>0</v>
      </c>
      <c r="I235" s="46">
        <v>1000</v>
      </c>
      <c r="J235" s="46">
        <f>(F235+I235)</f>
        <v>1000</v>
      </c>
    </row>
    <row r="236" spans="2:12" ht="17.25" customHeight="1" x14ac:dyDescent="0.3">
      <c r="B236" s="4"/>
      <c r="C236" s="7"/>
      <c r="D236" s="8">
        <v>43</v>
      </c>
      <c r="E236" s="5" t="s">
        <v>172</v>
      </c>
      <c r="F236" s="46">
        <v>0</v>
      </c>
      <c r="G236" s="44">
        <v>1000</v>
      </c>
      <c r="H236" s="46">
        <f>(I236-G236)</f>
        <v>4000</v>
      </c>
      <c r="I236" s="82">
        <v>5000</v>
      </c>
      <c r="J236" s="46">
        <f>(F236+I236)</f>
        <v>5000</v>
      </c>
    </row>
    <row r="237" spans="2:12" ht="0.75" customHeight="1" x14ac:dyDescent="0.3">
      <c r="B237" s="4"/>
      <c r="C237" s="7"/>
      <c r="D237" s="8"/>
      <c r="E237" s="5"/>
      <c r="F237" s="60"/>
      <c r="G237" s="60"/>
      <c r="H237" s="60"/>
      <c r="I237" s="60"/>
      <c r="J237" s="60"/>
    </row>
    <row r="238" spans="2:12" ht="18" customHeight="1" x14ac:dyDescent="0.3">
      <c r="B238" s="110"/>
      <c r="C238" s="101"/>
      <c r="D238" s="101"/>
      <c r="E238" s="104" t="s">
        <v>136</v>
      </c>
      <c r="F238" s="103">
        <f>(F235+F236)</f>
        <v>0</v>
      </c>
      <c r="G238" s="103">
        <f>(G235+G236)</f>
        <v>2000</v>
      </c>
      <c r="H238" s="103">
        <f>(H235+H236)</f>
        <v>4000</v>
      </c>
      <c r="I238" s="103">
        <f>(I235+I236)</f>
        <v>6000</v>
      </c>
      <c r="J238" s="103">
        <f>(F238+I238)</f>
        <v>6000</v>
      </c>
    </row>
    <row r="239" spans="2:12" ht="1.5" customHeight="1" x14ac:dyDescent="0.3">
      <c r="B239" s="4"/>
      <c r="C239" s="7"/>
      <c r="D239" s="8"/>
      <c r="E239" s="5"/>
      <c r="F239" s="46"/>
      <c r="G239" s="46"/>
      <c r="H239" s="46"/>
      <c r="I239" s="46"/>
      <c r="J239" s="46"/>
    </row>
    <row r="240" spans="2:12" ht="18" customHeight="1" x14ac:dyDescent="0.3">
      <c r="B240" s="4"/>
      <c r="C240" s="7" t="s">
        <v>138</v>
      </c>
      <c r="D240" s="8"/>
      <c r="E240" s="9" t="s">
        <v>133</v>
      </c>
      <c r="F240" s="46"/>
      <c r="G240" s="46"/>
      <c r="H240" s="46"/>
      <c r="I240" s="46"/>
      <c r="J240" s="46"/>
    </row>
    <row r="241" spans="2:10" ht="18.75" x14ac:dyDescent="0.3">
      <c r="B241" s="4"/>
      <c r="C241" s="7"/>
      <c r="D241" s="8">
        <v>44</v>
      </c>
      <c r="E241" s="5" t="s">
        <v>134</v>
      </c>
      <c r="F241" s="46">
        <v>0</v>
      </c>
      <c r="G241" s="46">
        <v>18462.080000000002</v>
      </c>
      <c r="H241" s="46">
        <f>(I241-G241)</f>
        <v>774.79999999999927</v>
      </c>
      <c r="I241" s="46">
        <v>19236.88</v>
      </c>
      <c r="J241" s="46">
        <f>(F241+I241)</f>
        <v>19236.88</v>
      </c>
    </row>
    <row r="242" spans="2:10" ht="18.75" x14ac:dyDescent="0.3">
      <c r="B242" s="4"/>
      <c r="C242" s="7"/>
      <c r="D242" s="8">
        <v>45</v>
      </c>
      <c r="E242" s="5" t="s">
        <v>135</v>
      </c>
      <c r="F242" s="60">
        <v>0</v>
      </c>
      <c r="G242" s="60">
        <v>10000</v>
      </c>
      <c r="H242" s="60">
        <f>(I242-G242)</f>
        <v>2000</v>
      </c>
      <c r="I242" s="60">
        <v>12000</v>
      </c>
      <c r="J242" s="60">
        <f>(F242+I242)</f>
        <v>12000</v>
      </c>
    </row>
    <row r="243" spans="2:10" ht="0.75" customHeight="1" x14ac:dyDescent="0.3">
      <c r="B243" s="4"/>
      <c r="C243" s="7"/>
      <c r="D243" s="8"/>
      <c r="E243" s="5"/>
      <c r="F243" s="46"/>
      <c r="G243" s="46"/>
      <c r="H243" s="46"/>
      <c r="I243" s="46"/>
      <c r="J243" s="46"/>
    </row>
    <row r="244" spans="2:10" ht="18" customHeight="1" x14ac:dyDescent="0.3">
      <c r="B244" s="110"/>
      <c r="C244" s="102"/>
      <c r="D244" s="101"/>
      <c r="E244" s="110" t="s">
        <v>141</v>
      </c>
      <c r="F244" s="105">
        <f>(F241+F242)</f>
        <v>0</v>
      </c>
      <c r="G244" s="105">
        <f>(G241+G242)</f>
        <v>28462.080000000002</v>
      </c>
      <c r="H244" s="105">
        <f>(H241+H242)</f>
        <v>2774.7999999999993</v>
      </c>
      <c r="I244" s="103">
        <f>(I241+I242)</f>
        <v>31236.880000000001</v>
      </c>
      <c r="J244" s="105">
        <f>(F244+I244)</f>
        <v>31236.880000000001</v>
      </c>
    </row>
    <row r="245" spans="2:10" ht="20.25" customHeight="1" thickBot="1" x14ac:dyDescent="0.35">
      <c r="B245" s="129"/>
      <c r="C245" s="124"/>
      <c r="D245" s="124"/>
      <c r="E245" s="127" t="s">
        <v>35</v>
      </c>
      <c r="F245" s="128">
        <f>(F233+F244)</f>
        <v>98560.18</v>
      </c>
      <c r="G245" s="128">
        <f>(G233+G238+G244)</f>
        <v>683751.27999999991</v>
      </c>
      <c r="H245" s="128">
        <f>(I245-G245)</f>
        <v>-1991.5999999998603</v>
      </c>
      <c r="I245" s="128">
        <f>(I233+I238+I244)</f>
        <v>681759.68</v>
      </c>
      <c r="J245" s="128">
        <f>(F245+I245)</f>
        <v>780319.8600000001</v>
      </c>
    </row>
    <row r="246" spans="2:10" ht="2.25" customHeight="1" thickTop="1" x14ac:dyDescent="0.3">
      <c r="B246" s="4"/>
      <c r="C246" s="4"/>
      <c r="D246" s="5"/>
      <c r="E246" s="5"/>
      <c r="F246" s="46"/>
      <c r="G246" s="46"/>
      <c r="H246" s="46"/>
      <c r="I246" s="46"/>
      <c r="J246" s="46"/>
    </row>
    <row r="247" spans="2:10" ht="18.75" x14ac:dyDescent="0.3">
      <c r="B247" s="93" t="s">
        <v>17</v>
      </c>
      <c r="C247" s="4"/>
      <c r="D247" s="5"/>
      <c r="E247" s="9" t="s">
        <v>137</v>
      </c>
      <c r="F247" s="46"/>
      <c r="G247" s="46"/>
      <c r="H247" s="46"/>
      <c r="I247" s="46"/>
      <c r="J247" s="46"/>
    </row>
    <row r="248" spans="2:10" ht="18" customHeight="1" x14ac:dyDescent="0.3">
      <c r="B248" s="7"/>
      <c r="C248" s="7" t="s">
        <v>142</v>
      </c>
      <c r="D248" s="5" t="s">
        <v>28</v>
      </c>
      <c r="E248" s="9" t="s">
        <v>171</v>
      </c>
      <c r="F248" s="46"/>
      <c r="G248" s="46"/>
      <c r="H248" s="46"/>
      <c r="I248" s="46"/>
      <c r="J248" s="46"/>
    </row>
    <row r="249" spans="2:10" ht="18" customHeight="1" x14ac:dyDescent="0.3">
      <c r="B249" s="7"/>
      <c r="C249" s="4"/>
      <c r="D249" s="8">
        <v>46</v>
      </c>
      <c r="E249" s="5" t="s">
        <v>157</v>
      </c>
      <c r="F249" s="60">
        <v>2972</v>
      </c>
      <c r="G249" s="60">
        <v>320000</v>
      </c>
      <c r="H249" s="46">
        <f>(I249-G249)</f>
        <v>-320000</v>
      </c>
      <c r="I249" s="60">
        <v>0</v>
      </c>
      <c r="J249" s="60">
        <f>(F249+I249)</f>
        <v>2972</v>
      </c>
    </row>
    <row r="250" spans="2:10" ht="0.75" customHeight="1" x14ac:dyDescent="0.3">
      <c r="B250" s="7"/>
      <c r="C250" s="4"/>
      <c r="D250" s="5"/>
      <c r="E250" s="9"/>
      <c r="F250" s="46"/>
      <c r="G250" s="83"/>
      <c r="H250" s="83"/>
      <c r="I250" s="46"/>
      <c r="J250" s="46"/>
    </row>
    <row r="251" spans="2:10" ht="18" customHeight="1" x14ac:dyDescent="0.3">
      <c r="B251" s="110"/>
      <c r="C251" s="110"/>
      <c r="D251" s="104"/>
      <c r="E251" s="110" t="s">
        <v>145</v>
      </c>
      <c r="F251" s="103">
        <f>F249</f>
        <v>2972</v>
      </c>
      <c r="G251" s="103">
        <f>G249</f>
        <v>320000</v>
      </c>
      <c r="H251" s="103">
        <f>I251-G251</f>
        <v>-320000</v>
      </c>
      <c r="I251" s="103">
        <f>I249</f>
        <v>0</v>
      </c>
      <c r="J251" s="103">
        <f>(F251+I251)</f>
        <v>2972</v>
      </c>
    </row>
    <row r="252" spans="2:10" ht="1.5" customHeight="1" x14ac:dyDescent="0.3">
      <c r="B252" s="4"/>
      <c r="C252" s="4"/>
      <c r="D252" s="5"/>
      <c r="E252" s="4"/>
      <c r="F252" s="46"/>
      <c r="G252" s="46"/>
      <c r="H252" s="46"/>
      <c r="I252" s="46"/>
      <c r="J252" s="46"/>
    </row>
    <row r="253" spans="2:10" ht="18" customHeight="1" x14ac:dyDescent="0.3">
      <c r="B253" s="7" t="s">
        <v>28</v>
      </c>
      <c r="C253" s="7" t="s">
        <v>146</v>
      </c>
      <c r="D253" s="5"/>
      <c r="E253" s="9" t="s">
        <v>158</v>
      </c>
      <c r="F253" s="46"/>
      <c r="G253" s="46"/>
      <c r="H253" s="46"/>
      <c r="I253" s="46"/>
      <c r="J253" s="46"/>
    </row>
    <row r="254" spans="2:10" ht="17.25" customHeight="1" x14ac:dyDescent="0.3">
      <c r="B254" s="7"/>
      <c r="C254" s="7"/>
      <c r="D254" s="8">
        <v>47</v>
      </c>
      <c r="E254" s="5" t="s">
        <v>139</v>
      </c>
      <c r="F254" s="46">
        <v>0</v>
      </c>
      <c r="G254" s="46">
        <v>110000</v>
      </c>
      <c r="H254" s="46">
        <f>(I254-G254)</f>
        <v>40000</v>
      </c>
      <c r="I254" s="46">
        <v>150000</v>
      </c>
      <c r="J254" s="46">
        <f>(F254+I254)</f>
        <v>150000</v>
      </c>
    </row>
    <row r="255" spans="2:10" ht="17.25" customHeight="1" x14ac:dyDescent="0.3">
      <c r="B255" s="7"/>
      <c r="C255" s="7"/>
      <c r="D255" s="8">
        <v>48</v>
      </c>
      <c r="E255" s="5" t="s">
        <v>140</v>
      </c>
      <c r="F255" s="46">
        <v>0</v>
      </c>
      <c r="G255" s="46">
        <v>280000</v>
      </c>
      <c r="H255" s="46">
        <f>(I255-G255)</f>
        <v>60000</v>
      </c>
      <c r="I255" s="46">
        <v>340000</v>
      </c>
      <c r="J255" s="46">
        <f>(F255+I255)</f>
        <v>340000</v>
      </c>
    </row>
    <row r="256" spans="2:10" ht="0.75" customHeight="1" x14ac:dyDescent="0.3">
      <c r="B256" s="7"/>
      <c r="C256" s="7"/>
      <c r="D256" s="8"/>
      <c r="E256" s="5"/>
      <c r="F256" s="60"/>
      <c r="G256" s="60"/>
      <c r="H256" s="60"/>
      <c r="I256" s="60"/>
      <c r="J256" s="60"/>
    </row>
    <row r="257" spans="2:10" ht="18" customHeight="1" x14ac:dyDescent="0.3">
      <c r="B257" s="102"/>
      <c r="C257" s="102"/>
      <c r="D257" s="101"/>
      <c r="E257" s="110" t="s">
        <v>149</v>
      </c>
      <c r="F257" s="103">
        <f>(F254+F255)</f>
        <v>0</v>
      </c>
      <c r="G257" s="103">
        <f>(G254+G255)</f>
        <v>390000</v>
      </c>
      <c r="H257" s="103">
        <f>(H254+H255)</f>
        <v>100000</v>
      </c>
      <c r="I257" s="103">
        <f>(I254+I255)</f>
        <v>490000</v>
      </c>
      <c r="J257" s="103">
        <f>(F257+I257)</f>
        <v>490000</v>
      </c>
    </row>
    <row r="258" spans="2:10" ht="1.5" customHeight="1" x14ac:dyDescent="0.3">
      <c r="B258" s="7"/>
      <c r="C258" s="4"/>
      <c r="D258" s="5"/>
      <c r="E258" s="5"/>
      <c r="F258" s="46"/>
      <c r="G258" s="46"/>
      <c r="H258" s="46"/>
      <c r="I258" s="46"/>
      <c r="J258" s="46"/>
    </row>
    <row r="259" spans="2:10" ht="18" customHeight="1" x14ac:dyDescent="0.3">
      <c r="B259" s="4"/>
      <c r="C259" s="7" t="s">
        <v>150</v>
      </c>
      <c r="D259" s="5"/>
      <c r="E259" s="9" t="s">
        <v>143</v>
      </c>
      <c r="F259" s="46"/>
      <c r="G259" s="46"/>
      <c r="H259" s="46"/>
      <c r="I259" s="46"/>
      <c r="J259" s="46"/>
    </row>
    <row r="260" spans="2:10" ht="17.25" customHeight="1" x14ac:dyDescent="0.3">
      <c r="B260" s="7"/>
      <c r="C260" s="7"/>
      <c r="D260" s="8">
        <v>49</v>
      </c>
      <c r="E260" s="5" t="s">
        <v>144</v>
      </c>
      <c r="F260" s="60">
        <v>0</v>
      </c>
      <c r="G260" s="85" t="s">
        <v>40</v>
      </c>
      <c r="H260" s="60">
        <v>0</v>
      </c>
      <c r="I260" s="85" t="s">
        <v>40</v>
      </c>
      <c r="J260" s="60">
        <v>0</v>
      </c>
    </row>
    <row r="261" spans="2:10" ht="0.75" customHeight="1" x14ac:dyDescent="0.3">
      <c r="B261" s="7"/>
      <c r="C261" s="7"/>
      <c r="D261" s="8"/>
      <c r="E261" s="4"/>
      <c r="F261" s="46"/>
      <c r="G261" s="44"/>
      <c r="H261" s="46"/>
      <c r="I261" s="44"/>
      <c r="J261" s="46"/>
    </row>
    <row r="262" spans="2:10" ht="18" customHeight="1" x14ac:dyDescent="0.3">
      <c r="B262" s="102"/>
      <c r="C262" s="102"/>
      <c r="D262" s="101"/>
      <c r="E262" s="110" t="s">
        <v>154</v>
      </c>
      <c r="F262" s="103">
        <f>(F260)</f>
        <v>0</v>
      </c>
      <c r="G262" s="111" t="str">
        <f>(G260)</f>
        <v>p.m.</v>
      </c>
      <c r="H262" s="103">
        <v>0</v>
      </c>
      <c r="I262" s="111" t="str">
        <f>(I260)</f>
        <v>p.m.</v>
      </c>
      <c r="J262" s="103">
        <v>0</v>
      </c>
    </row>
    <row r="263" spans="2:10" ht="1.5" customHeight="1" x14ac:dyDescent="0.3">
      <c r="B263" s="7"/>
      <c r="C263" s="7"/>
      <c r="D263" s="8"/>
      <c r="E263" s="4"/>
      <c r="F263" s="46"/>
      <c r="G263" s="44"/>
      <c r="H263" s="46"/>
      <c r="I263" s="44"/>
      <c r="J263" s="46"/>
    </row>
    <row r="264" spans="2:10" ht="18" customHeight="1" x14ac:dyDescent="0.3">
      <c r="B264" s="4"/>
      <c r="C264" s="7" t="s">
        <v>152</v>
      </c>
      <c r="D264" s="5"/>
      <c r="E264" s="9" t="s">
        <v>147</v>
      </c>
      <c r="F264" s="46"/>
      <c r="G264" s="46"/>
      <c r="H264" s="46"/>
      <c r="I264" s="46"/>
      <c r="J264" s="46"/>
    </row>
    <row r="265" spans="2:10" ht="17.25" customHeight="1" x14ac:dyDescent="0.3">
      <c r="B265" s="4"/>
      <c r="C265" s="7" t="s">
        <v>28</v>
      </c>
      <c r="D265" s="8">
        <v>50</v>
      </c>
      <c r="E265" s="5" t="s">
        <v>148</v>
      </c>
      <c r="F265" s="61">
        <v>0</v>
      </c>
      <c r="G265" s="61">
        <v>75000</v>
      </c>
      <c r="H265" s="61">
        <f>(I265-G265)</f>
        <v>0</v>
      </c>
      <c r="I265" s="61">
        <v>75000</v>
      </c>
      <c r="J265" s="61">
        <f>(F265+I265)</f>
        <v>75000</v>
      </c>
    </row>
    <row r="266" spans="2:10" ht="0.75" customHeight="1" x14ac:dyDescent="0.3">
      <c r="B266" s="4"/>
      <c r="C266" s="7"/>
      <c r="D266" s="8"/>
      <c r="E266" s="4"/>
      <c r="F266" s="46"/>
      <c r="G266" s="46"/>
      <c r="H266" s="71"/>
      <c r="I266" s="46"/>
      <c r="J266" s="46"/>
    </row>
    <row r="267" spans="2:10" ht="18" customHeight="1" x14ac:dyDescent="0.3">
      <c r="B267" s="102"/>
      <c r="C267" s="102"/>
      <c r="D267" s="101"/>
      <c r="E267" s="110" t="s">
        <v>159</v>
      </c>
      <c r="F267" s="105">
        <f>(F265)</f>
        <v>0</v>
      </c>
      <c r="G267" s="105">
        <f>(G265)</f>
        <v>75000</v>
      </c>
      <c r="H267" s="105">
        <f>(H265)</f>
        <v>0</v>
      </c>
      <c r="I267" s="105">
        <f>(I265)</f>
        <v>75000</v>
      </c>
      <c r="J267" s="105">
        <f>(F267+I267)</f>
        <v>75000</v>
      </c>
    </row>
    <row r="268" spans="2:10" ht="19.5" customHeight="1" thickBot="1" x14ac:dyDescent="0.35">
      <c r="B268" s="122"/>
      <c r="C268" s="129"/>
      <c r="D268" s="124"/>
      <c r="E268" s="127" t="s">
        <v>34</v>
      </c>
      <c r="F268" s="130">
        <f>(F251+F257+F262+F267)</f>
        <v>2972</v>
      </c>
      <c r="G268" s="130">
        <f>(G251+G257+G267)</f>
        <v>785000</v>
      </c>
      <c r="H268" s="131">
        <f>(I268-G268)</f>
        <v>-220000</v>
      </c>
      <c r="I268" s="130">
        <f>(I251+I257+I267)</f>
        <v>565000</v>
      </c>
      <c r="J268" s="130">
        <f>(F268+I268)</f>
        <v>567972</v>
      </c>
    </row>
    <row r="269" spans="2:10" ht="1.9" customHeight="1" thickTop="1" x14ac:dyDescent="0.3">
      <c r="B269" s="4"/>
      <c r="C269" s="4"/>
      <c r="D269" s="5"/>
      <c r="E269" s="5"/>
      <c r="F269" s="46"/>
      <c r="G269" s="46"/>
      <c r="H269" s="46"/>
      <c r="I269" s="46"/>
      <c r="J269" s="46"/>
    </row>
    <row r="270" spans="2:10" ht="18.75" customHeight="1" x14ac:dyDescent="0.3">
      <c r="B270" s="93" t="s">
        <v>22</v>
      </c>
      <c r="C270" s="7"/>
      <c r="D270" s="8"/>
      <c r="E270" s="9" t="s">
        <v>162</v>
      </c>
      <c r="F270" s="46"/>
      <c r="G270" s="46"/>
      <c r="H270" s="46"/>
      <c r="I270" s="46"/>
      <c r="J270" s="46"/>
    </row>
    <row r="271" spans="2:10" ht="18" customHeight="1" x14ac:dyDescent="0.3">
      <c r="B271" s="7"/>
      <c r="C271" s="7" t="s">
        <v>160</v>
      </c>
      <c r="D271" s="8"/>
      <c r="E271" s="9" t="s">
        <v>163</v>
      </c>
      <c r="F271" s="46"/>
      <c r="G271" s="46"/>
      <c r="H271" s="46"/>
      <c r="I271" s="46"/>
      <c r="J271" s="46"/>
    </row>
    <row r="272" spans="2:10" ht="17.25" customHeight="1" x14ac:dyDescent="0.3">
      <c r="B272" s="7"/>
      <c r="C272" s="7"/>
      <c r="D272" s="8">
        <v>51</v>
      </c>
      <c r="E272" s="5" t="s">
        <v>169</v>
      </c>
      <c r="F272" s="61">
        <v>0</v>
      </c>
      <c r="G272" s="61">
        <v>0</v>
      </c>
      <c r="H272" s="61">
        <f>I272-G272</f>
        <v>22300</v>
      </c>
      <c r="I272" s="139">
        <v>22300</v>
      </c>
      <c r="J272" s="61">
        <f>(F272+I272)</f>
        <v>22300</v>
      </c>
    </row>
    <row r="273" spans="1:12" ht="18" customHeight="1" x14ac:dyDescent="0.3">
      <c r="B273" s="110"/>
      <c r="C273" s="102"/>
      <c r="D273" s="101"/>
      <c r="E273" s="110" t="s">
        <v>161</v>
      </c>
      <c r="F273" s="109">
        <f>F272</f>
        <v>0</v>
      </c>
      <c r="G273" s="109">
        <f>G272</f>
        <v>0</v>
      </c>
      <c r="H273" s="149">
        <f>I273-G273</f>
        <v>22300</v>
      </c>
      <c r="I273" s="140">
        <f>I272</f>
        <v>22300</v>
      </c>
      <c r="J273" s="105">
        <f>(F273+I273)</f>
        <v>22300</v>
      </c>
    </row>
    <row r="274" spans="1:12" ht="20.25" customHeight="1" thickBot="1" x14ac:dyDescent="0.35">
      <c r="B274" s="129"/>
      <c r="C274" s="123"/>
      <c r="D274" s="132"/>
      <c r="E274" s="127" t="s">
        <v>60</v>
      </c>
      <c r="F274" s="130">
        <f>(F264+F269+F273)</f>
        <v>0</v>
      </c>
      <c r="G274" s="130">
        <f>(G258+G264+G273)</f>
        <v>0</v>
      </c>
      <c r="H274" s="130">
        <f>(I274-G274)</f>
        <v>22300</v>
      </c>
      <c r="I274" s="130">
        <f>(I273)</f>
        <v>22300</v>
      </c>
      <c r="J274" s="130">
        <f>(F274+I274)</f>
        <v>22300</v>
      </c>
    </row>
    <row r="275" spans="1:12" ht="18.75" customHeight="1" thickTop="1" thickBot="1" x14ac:dyDescent="0.35">
      <c r="B275" s="11" t="s">
        <v>28</v>
      </c>
      <c r="C275" s="66"/>
      <c r="D275" s="86"/>
      <c r="E275" s="41" t="s">
        <v>36</v>
      </c>
      <c r="F275" s="146">
        <f>(F245+F268+F274)</f>
        <v>101532.18</v>
      </c>
      <c r="G275" s="146">
        <f>(G245+G268+G273)</f>
        <v>1468751.2799999998</v>
      </c>
      <c r="H275" s="146">
        <f>(I275-G275)</f>
        <v>-199691.59999999963</v>
      </c>
      <c r="I275" s="146">
        <f>(I245+I268+I274)</f>
        <v>1269059.6800000002</v>
      </c>
      <c r="J275" s="148">
        <f>(F275+I275)</f>
        <v>1370591.86</v>
      </c>
    </row>
    <row r="276" spans="1:12" ht="19.5" thickTop="1" x14ac:dyDescent="0.3">
      <c r="B276" s="87"/>
    </row>
    <row r="277" spans="1:12" ht="18.75" x14ac:dyDescent="0.3">
      <c r="B277" s="87"/>
      <c r="E277" s="53"/>
    </row>
    <row r="278" spans="1:12" ht="18.75" x14ac:dyDescent="0.3">
      <c r="B278" s="87"/>
    </row>
    <row r="279" spans="1:12" ht="17.25" customHeight="1" x14ac:dyDescent="0.3">
      <c r="B279" s="87"/>
    </row>
    <row r="280" spans="1:12" ht="18" customHeight="1" x14ac:dyDescent="0.3">
      <c r="B280" s="87"/>
      <c r="C280" s="53"/>
      <c r="D280" s="53"/>
      <c r="E280" s="53"/>
      <c r="F280" s="53"/>
      <c r="G280" s="53"/>
      <c r="H280" s="53"/>
      <c r="I280" s="53"/>
      <c r="J280" s="53"/>
      <c r="K280" s="53"/>
      <c r="L280" s="53"/>
    </row>
    <row r="281" spans="1:12" ht="31.5" customHeight="1" x14ac:dyDescent="0.3">
      <c r="A281" s="3"/>
      <c r="B281" s="198"/>
      <c r="C281" s="198"/>
    </row>
    <row r="282" spans="1:12" ht="26.25" x14ac:dyDescent="0.4">
      <c r="A282" s="3"/>
      <c r="B282" s="56" t="s">
        <v>191</v>
      </c>
      <c r="C282" s="57"/>
      <c r="D282" s="57"/>
      <c r="E282" s="57"/>
      <c r="F282" s="57"/>
      <c r="G282" s="57"/>
      <c r="H282" s="58"/>
      <c r="I282" s="58"/>
      <c r="J282" s="59" t="s">
        <v>28</v>
      </c>
      <c r="K282" s="59"/>
      <c r="L282" s="43">
        <v>6</v>
      </c>
    </row>
    <row r="283" spans="1:12" ht="3" customHeight="1" x14ac:dyDescent="0.2">
      <c r="A283" s="3"/>
    </row>
    <row r="284" spans="1:12" ht="20.25" customHeight="1" x14ac:dyDescent="0.2">
      <c r="A284" s="3"/>
      <c r="B284" s="84"/>
      <c r="C284" s="14"/>
      <c r="D284" s="14" t="s">
        <v>80</v>
      </c>
      <c r="E284" s="70"/>
      <c r="F284" s="16" t="s">
        <v>7</v>
      </c>
      <c r="G284" s="17" t="s">
        <v>8</v>
      </c>
      <c r="H284" s="18" t="s">
        <v>180</v>
      </c>
      <c r="I284" s="19"/>
      <c r="J284" s="20"/>
    </row>
    <row r="285" spans="1:12" ht="17.25" customHeight="1" x14ac:dyDescent="0.3">
      <c r="A285" s="3"/>
      <c r="B285" s="77"/>
      <c r="C285" s="22"/>
      <c r="D285" s="23"/>
      <c r="E285" s="23"/>
      <c r="F285" s="23" t="s">
        <v>81</v>
      </c>
      <c r="G285" s="23" t="s">
        <v>5</v>
      </c>
      <c r="H285" s="23" t="s">
        <v>9</v>
      </c>
      <c r="I285" s="24" t="s">
        <v>10</v>
      </c>
      <c r="J285" s="24" t="s">
        <v>11</v>
      </c>
    </row>
    <row r="286" spans="1:12" s="53" customFormat="1" ht="17.25" customHeight="1" x14ac:dyDescent="0.3">
      <c r="A286" s="88"/>
      <c r="B286" s="21" t="s">
        <v>0</v>
      </c>
      <c r="C286" s="21" t="s">
        <v>1</v>
      </c>
      <c r="D286" s="24" t="s">
        <v>2</v>
      </c>
      <c r="E286" s="24" t="s">
        <v>37</v>
      </c>
      <c r="F286" s="24" t="s">
        <v>4</v>
      </c>
      <c r="G286" s="24" t="s">
        <v>179</v>
      </c>
      <c r="H286" s="25"/>
      <c r="I286" s="24" t="s">
        <v>182</v>
      </c>
      <c r="J286" s="24" t="s">
        <v>12</v>
      </c>
      <c r="K286"/>
      <c r="L286"/>
    </row>
    <row r="287" spans="1:12" ht="17.25" customHeight="1" x14ac:dyDescent="0.3">
      <c r="A287" s="3"/>
      <c r="B287" s="78"/>
      <c r="C287" s="26"/>
      <c r="D287" s="27"/>
      <c r="E287" s="27"/>
      <c r="F287" s="28" t="s">
        <v>178</v>
      </c>
      <c r="G287" s="28"/>
      <c r="H287" s="27"/>
      <c r="I287" s="27"/>
      <c r="J287" s="28" t="s">
        <v>181</v>
      </c>
    </row>
    <row r="288" spans="1:12" ht="17.25" customHeight="1" x14ac:dyDescent="0.2">
      <c r="A288" s="90"/>
      <c r="B288" s="135"/>
      <c r="C288" s="79"/>
      <c r="D288" s="80"/>
      <c r="E288" s="80"/>
      <c r="F288" s="81">
        <v>1</v>
      </c>
      <c r="G288" s="81">
        <v>2</v>
      </c>
      <c r="H288" s="81" t="s">
        <v>14</v>
      </c>
      <c r="I288" s="81">
        <v>4</v>
      </c>
      <c r="J288" s="81" t="s">
        <v>13</v>
      </c>
    </row>
    <row r="289" spans="1:10" ht="28.9" customHeight="1" x14ac:dyDescent="0.3">
      <c r="A289" s="90"/>
      <c r="B289" s="136"/>
      <c r="C289" s="91"/>
      <c r="D289" s="136"/>
      <c r="E289" s="9" t="s">
        <v>47</v>
      </c>
      <c r="F289" s="46">
        <f>F275</f>
        <v>101532.18</v>
      </c>
      <c r="G289" s="46">
        <f>G275</f>
        <v>1468751.2799999998</v>
      </c>
      <c r="H289" s="71">
        <f>(I289-G289)</f>
        <v>-199691.59999999963</v>
      </c>
      <c r="I289" s="46">
        <f>I275</f>
        <v>1269059.6800000002</v>
      </c>
      <c r="J289" s="46">
        <f>(F289+I289)</f>
        <v>1370591.86</v>
      </c>
    </row>
    <row r="290" spans="1:10" ht="18" customHeight="1" x14ac:dyDescent="0.3">
      <c r="A290" s="90"/>
      <c r="B290" s="92" t="s">
        <v>30</v>
      </c>
      <c r="C290" s="7"/>
      <c r="D290" s="8"/>
      <c r="E290" s="137" t="s">
        <v>151</v>
      </c>
      <c r="F290" s="46"/>
      <c r="G290" s="46"/>
      <c r="H290" s="46"/>
      <c r="I290" s="46"/>
      <c r="J290" s="46"/>
    </row>
    <row r="291" spans="1:10" ht="18" customHeight="1" x14ac:dyDescent="0.3">
      <c r="A291" s="90"/>
      <c r="C291" s="7" t="s">
        <v>165</v>
      </c>
      <c r="D291" s="8"/>
      <c r="E291" s="9" t="s">
        <v>153</v>
      </c>
      <c r="F291" s="46"/>
      <c r="G291" s="46"/>
      <c r="H291" s="46"/>
      <c r="I291" s="46"/>
      <c r="J291" s="46"/>
    </row>
    <row r="292" spans="1:10" ht="17.25" customHeight="1" x14ac:dyDescent="0.3">
      <c r="A292" s="90"/>
      <c r="C292" s="7"/>
      <c r="D292" s="8">
        <v>52</v>
      </c>
      <c r="E292" s="5" t="s">
        <v>64</v>
      </c>
      <c r="F292" s="46">
        <v>0</v>
      </c>
      <c r="G292" s="46">
        <v>32000</v>
      </c>
      <c r="H292" s="46">
        <f>(I292-G292)</f>
        <v>1000</v>
      </c>
      <c r="I292" s="46">
        <v>33000</v>
      </c>
      <c r="J292" s="46">
        <f>(F292+I292)</f>
        <v>33000</v>
      </c>
    </row>
    <row r="293" spans="1:10" ht="17.25" customHeight="1" x14ac:dyDescent="0.3">
      <c r="A293" s="90"/>
      <c r="C293" s="7"/>
      <c r="D293" s="8">
        <v>53</v>
      </c>
      <c r="E293" s="5" t="s">
        <v>65</v>
      </c>
      <c r="F293" s="46">
        <v>0</v>
      </c>
      <c r="G293" s="46">
        <v>20000</v>
      </c>
      <c r="H293" s="46">
        <f>(I293-G293)</f>
        <v>2000</v>
      </c>
      <c r="I293" s="46">
        <v>22000</v>
      </c>
      <c r="J293" s="46">
        <f>(F293+I293)</f>
        <v>22000</v>
      </c>
    </row>
    <row r="294" spans="1:10" ht="17.25" customHeight="1" x14ac:dyDescent="0.3">
      <c r="A294" s="90"/>
      <c r="C294" s="7"/>
      <c r="D294" s="8">
        <v>54</v>
      </c>
      <c r="E294" s="5" t="s">
        <v>66</v>
      </c>
      <c r="F294" s="46"/>
      <c r="G294" s="46" t="s">
        <v>28</v>
      </c>
      <c r="H294" s="46"/>
      <c r="I294" s="46" t="s">
        <v>28</v>
      </c>
      <c r="J294" s="46"/>
    </row>
    <row r="295" spans="1:10" ht="17.25" customHeight="1" x14ac:dyDescent="0.3">
      <c r="A295" s="90"/>
      <c r="C295" s="7"/>
      <c r="D295" s="8" t="s">
        <v>28</v>
      </c>
      <c r="E295" s="5" t="s">
        <v>67</v>
      </c>
      <c r="F295" s="46">
        <v>0</v>
      </c>
      <c r="G295" s="46">
        <v>16000</v>
      </c>
      <c r="H295" s="46">
        <f>(I295-G295)</f>
        <v>0</v>
      </c>
      <c r="I295" s="46">
        <v>16000</v>
      </c>
      <c r="J295" s="46">
        <f>(F295+I295)</f>
        <v>16000</v>
      </c>
    </row>
    <row r="296" spans="1:10" ht="17.25" customHeight="1" x14ac:dyDescent="0.3">
      <c r="A296" s="90"/>
      <c r="B296" s="7" t="s">
        <v>28</v>
      </c>
      <c r="C296" s="7"/>
      <c r="D296" s="8">
        <v>55</v>
      </c>
      <c r="E296" s="5" t="s">
        <v>68</v>
      </c>
      <c r="F296" s="46">
        <v>0</v>
      </c>
      <c r="G296" s="46">
        <v>500</v>
      </c>
      <c r="H296" s="46">
        <f>(I296-G296)</f>
        <v>0</v>
      </c>
      <c r="I296" s="46">
        <v>500</v>
      </c>
      <c r="J296" s="46">
        <f>(F296+I296)</f>
        <v>500</v>
      </c>
    </row>
    <row r="297" spans="1:10" ht="17.25" customHeight="1" x14ac:dyDescent="0.3">
      <c r="A297" s="90"/>
      <c r="B297" s="7"/>
      <c r="C297" s="7"/>
      <c r="D297" s="8">
        <v>56</v>
      </c>
      <c r="E297" s="5" t="s">
        <v>69</v>
      </c>
      <c r="F297" s="60">
        <v>0</v>
      </c>
      <c r="G297" s="60">
        <v>10000</v>
      </c>
      <c r="H297" s="60">
        <f>(I297-G297)</f>
        <v>-2500</v>
      </c>
      <c r="I297" s="60">
        <v>7500</v>
      </c>
      <c r="J297" s="60">
        <f>(F297+I297)</f>
        <v>7500</v>
      </c>
    </row>
    <row r="298" spans="1:10" ht="0.75" customHeight="1" x14ac:dyDescent="0.3">
      <c r="A298" s="90"/>
      <c r="B298" s="7"/>
      <c r="C298" s="7"/>
      <c r="D298" s="8"/>
      <c r="E298" s="5"/>
      <c r="F298" s="46"/>
      <c r="G298" s="46">
        <v>0</v>
      </c>
      <c r="H298" s="46"/>
      <c r="I298" s="46">
        <v>0</v>
      </c>
      <c r="J298" s="46"/>
    </row>
    <row r="299" spans="1:10" ht="18" customHeight="1" x14ac:dyDescent="0.3">
      <c r="A299" s="90"/>
      <c r="B299" s="102"/>
      <c r="C299" s="102"/>
      <c r="D299" s="101"/>
      <c r="E299" s="110" t="s">
        <v>166</v>
      </c>
      <c r="F299" s="103">
        <f>(F292+F293+F295+F296+F297)</f>
        <v>0</v>
      </c>
      <c r="G299" s="141">
        <f>G292+G293+G295+G296+G297</f>
        <v>78500</v>
      </c>
      <c r="H299" s="103">
        <f>I299-G299</f>
        <v>500</v>
      </c>
      <c r="I299" s="103">
        <f>(I292+I293+I295+I296+I297)</f>
        <v>79000</v>
      </c>
      <c r="J299" s="103">
        <f>(F299+I299)</f>
        <v>79000</v>
      </c>
    </row>
    <row r="300" spans="1:10" ht="20.25" customHeight="1" thickBot="1" x14ac:dyDescent="0.35">
      <c r="A300" s="90"/>
      <c r="B300" s="122"/>
      <c r="C300" s="122"/>
      <c r="D300" s="123"/>
      <c r="E300" s="127" t="s">
        <v>71</v>
      </c>
      <c r="F300" s="128">
        <f>(F299)</f>
        <v>0</v>
      </c>
      <c r="G300" s="128">
        <f>G299</f>
        <v>78500</v>
      </c>
      <c r="H300" s="128">
        <f>(H299)</f>
        <v>500</v>
      </c>
      <c r="I300" s="128">
        <f>(I299)</f>
        <v>79000</v>
      </c>
      <c r="J300" s="128">
        <f>(J299)</f>
        <v>79000</v>
      </c>
    </row>
    <row r="301" spans="1:10" ht="24" customHeight="1" thickTop="1" thickBot="1" x14ac:dyDescent="0.35">
      <c r="A301" s="90"/>
      <c r="B301" s="94"/>
      <c r="C301" s="95"/>
      <c r="D301" s="95"/>
      <c r="E301" s="96" t="s">
        <v>155</v>
      </c>
      <c r="F301" s="97">
        <f>(F289+F300)</f>
        <v>101532.18</v>
      </c>
      <c r="G301" s="97">
        <f>(G289+G300)</f>
        <v>1547251.2799999998</v>
      </c>
      <c r="H301" s="97">
        <f>(I301-G301)</f>
        <v>-199191.59999999963</v>
      </c>
      <c r="I301" s="97">
        <f>(I289+I300)</f>
        <v>1348059.6800000002</v>
      </c>
      <c r="J301" s="97">
        <f>(F301+I301)</f>
        <v>1449591.86</v>
      </c>
    </row>
    <row r="302" spans="1:10" ht="19.5" thickTop="1" x14ac:dyDescent="0.3">
      <c r="B302" s="87"/>
      <c r="C302" s="3"/>
    </row>
    <row r="303" spans="1:10" ht="18.75" x14ac:dyDescent="0.3">
      <c r="B303" s="87"/>
      <c r="C303" s="3"/>
    </row>
    <row r="304" spans="1:10" ht="1.1499999999999999" customHeight="1" x14ac:dyDescent="0.3">
      <c r="B304" s="87"/>
      <c r="C304" s="3"/>
    </row>
    <row r="305" spans="1:3" ht="18.75" x14ac:dyDescent="0.3">
      <c r="B305" s="87"/>
      <c r="C305" s="3"/>
    </row>
    <row r="306" spans="1:3" ht="1.9" customHeight="1" x14ac:dyDescent="0.3">
      <c r="B306" s="87"/>
      <c r="C306" s="3"/>
    </row>
    <row r="307" spans="1:3" ht="18.75" x14ac:dyDescent="0.3">
      <c r="B307" s="89"/>
      <c r="C307" s="3"/>
    </row>
    <row r="308" spans="1:3" ht="21.6" customHeight="1" x14ac:dyDescent="0.2"/>
    <row r="309" spans="1:3" x14ac:dyDescent="0.2">
      <c r="A309" s="3"/>
    </row>
    <row r="310" spans="1:3" x14ac:dyDescent="0.2">
      <c r="A310" s="3"/>
    </row>
    <row r="311" spans="1:3" x14ac:dyDescent="0.2">
      <c r="A311" s="3"/>
    </row>
    <row r="312" spans="1:3" x14ac:dyDescent="0.2">
      <c r="A312" s="3"/>
    </row>
    <row r="313" spans="1:3" x14ac:dyDescent="0.2">
      <c r="A313" s="3"/>
    </row>
    <row r="314" spans="1:3" x14ac:dyDescent="0.2">
      <c r="A314" s="3"/>
    </row>
    <row r="327" spans="1:2" x14ac:dyDescent="0.2">
      <c r="A327" s="53" t="s">
        <v>28</v>
      </c>
      <c r="B327" s="53" t="s">
        <v>28</v>
      </c>
    </row>
  </sheetData>
  <mergeCells count="8">
    <mergeCell ref="B225:C225"/>
    <mergeCell ref="B281:C281"/>
    <mergeCell ref="B2:K2"/>
    <mergeCell ref="B57:K57"/>
    <mergeCell ref="B1:C1"/>
    <mergeCell ref="B56:C56"/>
    <mergeCell ref="B112:C112"/>
    <mergeCell ref="B170:C170"/>
  </mergeCells>
  <phoneticPr fontId="5" type="noConversion"/>
  <pageMargins left="0.39370078740157483" right="0" top="0.39370078740157483" bottom="0.1968503937007874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FAC6-085E-41B6-98B7-B2447C1FA7A9}">
  <dimension ref="A1:G20"/>
  <sheetViews>
    <sheetView workbookViewId="0">
      <selection activeCell="J9" sqref="J9"/>
    </sheetView>
  </sheetViews>
  <sheetFormatPr defaultRowHeight="15" x14ac:dyDescent="0.25"/>
  <cols>
    <col min="1" max="1" width="77.140625" style="150" customWidth="1"/>
    <col min="2" max="2" width="22" style="150" customWidth="1"/>
    <col min="3" max="3" width="12.42578125" style="150" customWidth="1"/>
    <col min="4" max="4" width="59" style="150" customWidth="1"/>
    <col min="5" max="7" width="9.140625" style="150"/>
    <col min="8" max="8" width="1" style="150" customWidth="1"/>
    <col min="9" max="16384" width="9.140625" style="150"/>
  </cols>
  <sheetData>
    <row r="1" spans="1:7" ht="45.75" customHeight="1" x14ac:dyDescent="0.25"/>
    <row r="2" spans="1:7" ht="34.5" customHeight="1" x14ac:dyDescent="0.35">
      <c r="A2" s="201" t="s">
        <v>197</v>
      </c>
      <c r="B2" s="201"/>
      <c r="C2" s="201"/>
      <c r="D2" s="201"/>
      <c r="E2" s="189"/>
      <c r="F2" s="189"/>
      <c r="G2" s="188">
        <v>7</v>
      </c>
    </row>
    <row r="3" spans="1:7" ht="34.5" customHeight="1" thickBot="1" x14ac:dyDescent="0.3"/>
    <row r="4" spans="1:7" ht="34.5" customHeight="1" x14ac:dyDescent="0.35">
      <c r="A4" s="202" t="s">
        <v>196</v>
      </c>
      <c r="B4" s="203"/>
      <c r="C4" s="204"/>
      <c r="D4" s="187"/>
    </row>
    <row r="5" spans="1:7" ht="34.5" customHeight="1" x14ac:dyDescent="0.3">
      <c r="A5" s="186" t="s">
        <v>195</v>
      </c>
      <c r="B5" s="185">
        <v>686317.88</v>
      </c>
      <c r="C5" s="181">
        <v>0.5091</v>
      </c>
      <c r="D5" s="180"/>
    </row>
    <row r="6" spans="1:7" ht="34.5" customHeight="1" x14ac:dyDescent="0.3">
      <c r="A6" s="183" t="s">
        <v>16</v>
      </c>
      <c r="B6" s="184">
        <v>494043</v>
      </c>
      <c r="C6" s="181">
        <v>0.36649999999999999</v>
      </c>
      <c r="D6" s="180"/>
    </row>
    <row r="7" spans="1:7" ht="34.5" customHeight="1" x14ac:dyDescent="0.3">
      <c r="A7" s="183" t="s">
        <v>41</v>
      </c>
      <c r="B7" s="184">
        <v>13598.8</v>
      </c>
      <c r="C7" s="181">
        <v>1.01E-2</v>
      </c>
      <c r="D7" s="180"/>
    </row>
    <row r="8" spans="1:7" ht="34.5" customHeight="1" x14ac:dyDescent="0.3">
      <c r="A8" s="183" t="s">
        <v>48</v>
      </c>
      <c r="B8" s="182">
        <v>75100</v>
      </c>
      <c r="C8" s="181">
        <v>5.57E-2</v>
      </c>
      <c r="D8" s="180"/>
    </row>
    <row r="9" spans="1:7" ht="34.5" customHeight="1" x14ac:dyDescent="0.3">
      <c r="A9" s="164" t="s">
        <v>194</v>
      </c>
      <c r="B9" s="165">
        <v>0</v>
      </c>
      <c r="C9" s="162">
        <v>0</v>
      </c>
      <c r="D9" s="180"/>
    </row>
    <row r="10" spans="1:7" ht="34.5" customHeight="1" thickBot="1" x14ac:dyDescent="0.35">
      <c r="A10" s="179" t="s">
        <v>61</v>
      </c>
      <c r="B10" s="178">
        <v>79000</v>
      </c>
      <c r="C10" s="177">
        <v>5.8599999999999999E-2</v>
      </c>
      <c r="D10" s="155"/>
    </row>
    <row r="11" spans="1:7" ht="34.5" customHeight="1" thickTop="1" thickBot="1" x14ac:dyDescent="0.4">
      <c r="A11" s="176" t="s">
        <v>72</v>
      </c>
      <c r="B11" s="157">
        <f>SUM(B5:B10)</f>
        <v>1348059.68</v>
      </c>
      <c r="C11" s="156">
        <f>SUM(C5:C10)</f>
        <v>0.99999999999999989</v>
      </c>
      <c r="D11" s="155"/>
    </row>
    <row r="12" spans="1:7" ht="34.5" customHeight="1" thickBot="1" x14ac:dyDescent="0.35">
      <c r="A12" s="175"/>
      <c r="B12" s="174"/>
      <c r="C12" s="173"/>
      <c r="D12" s="172"/>
    </row>
    <row r="13" spans="1:7" ht="18" customHeight="1" x14ac:dyDescent="0.3">
      <c r="A13" s="171"/>
      <c r="B13" s="170"/>
      <c r="C13" s="169"/>
      <c r="D13" s="155"/>
    </row>
    <row r="14" spans="1:7" ht="17.25" customHeight="1" x14ac:dyDescent="0.35">
      <c r="A14" s="205" t="s">
        <v>193</v>
      </c>
      <c r="B14" s="206"/>
      <c r="C14" s="207"/>
      <c r="D14" s="155"/>
    </row>
    <row r="15" spans="1:7" ht="34.5" customHeight="1" x14ac:dyDescent="0.3">
      <c r="A15" s="168" t="s">
        <v>82</v>
      </c>
      <c r="B15" s="167">
        <v>681759.68</v>
      </c>
      <c r="C15" s="166">
        <v>0.50570000000000004</v>
      </c>
      <c r="D15" s="155"/>
    </row>
    <row r="16" spans="1:7" ht="34.5" customHeight="1" x14ac:dyDescent="0.3">
      <c r="A16" s="164" t="s">
        <v>137</v>
      </c>
      <c r="B16" s="165">
        <v>565000</v>
      </c>
      <c r="C16" s="162">
        <v>0.41909999999999997</v>
      </c>
      <c r="D16" s="155"/>
    </row>
    <row r="17" spans="1:4" ht="34.5" customHeight="1" x14ac:dyDescent="0.3">
      <c r="A17" s="164" t="s">
        <v>162</v>
      </c>
      <c r="B17" s="163">
        <v>22300</v>
      </c>
      <c r="C17" s="162">
        <v>1.66E-2</v>
      </c>
      <c r="D17" s="155"/>
    </row>
    <row r="18" spans="1:4" ht="34.5" customHeight="1" thickBot="1" x14ac:dyDescent="0.35">
      <c r="A18" s="161" t="s">
        <v>151</v>
      </c>
      <c r="B18" s="160">
        <v>79000</v>
      </c>
      <c r="C18" s="159">
        <v>5.8599999999999999E-2</v>
      </c>
      <c r="D18" s="155"/>
    </row>
    <row r="19" spans="1:4" ht="34.5" customHeight="1" thickTop="1" thickBot="1" x14ac:dyDescent="0.4">
      <c r="A19" s="158" t="s">
        <v>155</v>
      </c>
      <c r="B19" s="157">
        <f>SUM(B15:B18)</f>
        <v>1348059.6800000002</v>
      </c>
      <c r="C19" s="156">
        <f>SUM(C15:C18)</f>
        <v>1</v>
      </c>
      <c r="D19" s="155"/>
    </row>
    <row r="20" spans="1:4" ht="34.5" customHeight="1" thickBot="1" x14ac:dyDescent="0.4">
      <c r="A20" s="154"/>
      <c r="B20" s="153"/>
      <c r="C20" s="152"/>
      <c r="D20" s="151"/>
    </row>
  </sheetData>
  <mergeCells count="3">
    <mergeCell ref="A2:D2"/>
    <mergeCell ref="A4:C4"/>
    <mergeCell ref="A14:C14"/>
  </mergeCells>
  <pageMargins left="0.39370078740157483" right="0" top="0.39370078740157483" bottom="0.74803149606299213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7222-EAE3-4A12-A287-98349E88366C}">
  <dimension ref="B1:U22"/>
  <sheetViews>
    <sheetView tabSelected="1" workbookViewId="0">
      <selection activeCell="U8" sqref="U8"/>
    </sheetView>
  </sheetViews>
  <sheetFormatPr defaultRowHeight="15" x14ac:dyDescent="0.25"/>
  <cols>
    <col min="1" max="1" width="1.140625" style="150" customWidth="1"/>
    <col min="2" max="2" width="37.85546875" style="150" customWidth="1"/>
    <col min="3" max="13" width="6.7109375" style="150" customWidth="1"/>
    <col min="14" max="14" width="17.140625" style="150" customWidth="1"/>
    <col min="15" max="15" width="12.5703125" style="150" customWidth="1"/>
    <col min="16" max="16" width="1.28515625" style="150" customWidth="1"/>
    <col min="17" max="22" width="9.140625" style="150"/>
    <col min="23" max="23" width="1.140625" style="150" customWidth="1"/>
    <col min="24" max="16384" width="9.140625" style="150"/>
  </cols>
  <sheetData>
    <row r="1" spans="2:21" ht="31.9" customHeight="1" x14ac:dyDescent="0.25"/>
    <row r="2" spans="2:21" ht="28.9" customHeight="1" x14ac:dyDescent="0.25">
      <c r="B2" s="209" t="s">
        <v>226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189"/>
      <c r="Q2" s="189"/>
      <c r="R2" s="189"/>
      <c r="S2" s="189"/>
      <c r="T2" s="189"/>
      <c r="U2" s="189"/>
    </row>
    <row r="3" spans="2:21" x14ac:dyDescent="0.2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21" ht="19.899999999999999" customHeight="1" x14ac:dyDescent="0.25">
      <c r="B4" s="191" t="s">
        <v>225</v>
      </c>
      <c r="C4" s="208" t="s">
        <v>224</v>
      </c>
      <c r="D4" s="208"/>
      <c r="E4" s="208"/>
      <c r="F4" s="208" t="s">
        <v>223</v>
      </c>
      <c r="G4" s="208"/>
      <c r="H4" s="208"/>
      <c r="I4" s="208" t="s">
        <v>222</v>
      </c>
      <c r="J4" s="208"/>
      <c r="K4" s="208"/>
      <c r="L4" s="208"/>
      <c r="M4" s="208"/>
      <c r="N4" s="194" t="s">
        <v>221</v>
      </c>
      <c r="O4" s="194" t="s">
        <v>220</v>
      </c>
    </row>
    <row r="5" spans="2:21" ht="19.899999999999999" customHeight="1" x14ac:dyDescent="0.25">
      <c r="B5" s="192"/>
      <c r="C5" s="195" t="s">
        <v>219</v>
      </c>
      <c r="D5" s="195" t="s">
        <v>218</v>
      </c>
      <c r="E5" s="195" t="s">
        <v>217</v>
      </c>
      <c r="F5" s="195" t="s">
        <v>216</v>
      </c>
      <c r="G5" s="195" t="s">
        <v>215</v>
      </c>
      <c r="H5" s="195" t="s">
        <v>214</v>
      </c>
      <c r="I5" s="195" t="s">
        <v>213</v>
      </c>
      <c r="J5" s="195" t="s">
        <v>212</v>
      </c>
      <c r="K5" s="195" t="s">
        <v>211</v>
      </c>
      <c r="L5" s="195" t="s">
        <v>210</v>
      </c>
      <c r="M5" s="195" t="s">
        <v>209</v>
      </c>
      <c r="N5" s="195" t="s">
        <v>208</v>
      </c>
      <c r="O5" s="194" t="s">
        <v>207</v>
      </c>
      <c r="R5" s="210" t="s">
        <v>28</v>
      </c>
    </row>
    <row r="6" spans="2:21" ht="19.899999999999999" customHeight="1" x14ac:dyDescent="0.25">
      <c r="B6" s="193" t="s">
        <v>206</v>
      </c>
      <c r="C6" s="193"/>
      <c r="D6" s="193"/>
      <c r="E6" s="192"/>
      <c r="F6" s="192">
        <v>2</v>
      </c>
      <c r="G6" s="192">
        <v>1</v>
      </c>
      <c r="H6" s="192"/>
      <c r="I6" s="192"/>
      <c r="J6" s="192">
        <v>1</v>
      </c>
      <c r="K6" s="192"/>
      <c r="L6" s="192"/>
      <c r="M6" s="192"/>
      <c r="N6" s="192"/>
      <c r="O6" s="191">
        <v>4</v>
      </c>
    </row>
    <row r="7" spans="2:21" ht="19.899999999999999" customHeight="1" x14ac:dyDescent="0.25">
      <c r="B7" s="193" t="s">
        <v>205</v>
      </c>
      <c r="C7" s="193"/>
      <c r="D7" s="193"/>
      <c r="E7" s="192"/>
      <c r="F7" s="192">
        <v>0</v>
      </c>
      <c r="G7" s="192"/>
      <c r="H7" s="192"/>
      <c r="I7" s="192"/>
      <c r="J7" s="192"/>
      <c r="K7" s="192"/>
      <c r="L7" s="192"/>
      <c r="M7" s="192"/>
      <c r="N7" s="192"/>
      <c r="O7" s="191">
        <v>0</v>
      </c>
    </row>
    <row r="8" spans="2:21" ht="19.899999999999999" customHeight="1" x14ac:dyDescent="0.25">
      <c r="B8" s="193" t="s">
        <v>204</v>
      </c>
      <c r="C8" s="193"/>
      <c r="D8" s="193"/>
      <c r="E8" s="192"/>
      <c r="F8" s="192">
        <v>0</v>
      </c>
      <c r="G8" s="192">
        <v>0</v>
      </c>
      <c r="H8" s="192"/>
      <c r="I8" s="192"/>
      <c r="J8" s="192">
        <v>0</v>
      </c>
      <c r="K8" s="192"/>
      <c r="L8" s="192"/>
      <c r="M8" s="192"/>
      <c r="N8" s="192"/>
      <c r="O8" s="191">
        <v>0</v>
      </c>
    </row>
    <row r="9" spans="2:21" ht="19.899999999999999" customHeight="1" x14ac:dyDescent="0.25">
      <c r="B9" s="193" t="s">
        <v>203</v>
      </c>
      <c r="C9" s="192"/>
      <c r="D9" s="192"/>
      <c r="E9" s="192"/>
      <c r="F9" s="192">
        <v>2</v>
      </c>
      <c r="G9" s="192">
        <v>1</v>
      </c>
      <c r="H9" s="192"/>
      <c r="I9" s="192"/>
      <c r="J9" s="192">
        <v>1</v>
      </c>
      <c r="K9" s="192"/>
      <c r="L9" s="192"/>
      <c r="M9" s="192"/>
      <c r="N9" s="192"/>
      <c r="O9" s="191">
        <v>4</v>
      </c>
    </row>
    <row r="10" spans="2:21" ht="19.899999999999999" customHeight="1" x14ac:dyDescent="0.25">
      <c r="B10" s="193" t="s">
        <v>202</v>
      </c>
      <c r="C10" s="192"/>
      <c r="D10" s="192"/>
      <c r="E10" s="192"/>
      <c r="F10" s="192" t="s">
        <v>28</v>
      </c>
      <c r="G10" s="192"/>
      <c r="H10" s="192"/>
      <c r="I10" s="192"/>
      <c r="J10" s="192"/>
      <c r="K10" s="192"/>
      <c r="L10" s="192"/>
      <c r="M10" s="192"/>
      <c r="N10" s="192"/>
      <c r="O10" s="191">
        <v>0</v>
      </c>
    </row>
    <row r="11" spans="2:21" ht="19.899999999999999" customHeight="1" x14ac:dyDescent="0.25">
      <c r="B11" s="193" t="s">
        <v>201</v>
      </c>
      <c r="C11" s="192"/>
      <c r="D11" s="192"/>
      <c r="E11" s="192"/>
      <c r="F11" s="192">
        <v>0</v>
      </c>
      <c r="G11" s="192">
        <v>0</v>
      </c>
      <c r="H11" s="192"/>
      <c r="I11" s="192"/>
      <c r="J11" s="192">
        <v>0</v>
      </c>
      <c r="K11" s="192"/>
      <c r="L11" s="192"/>
      <c r="M11" s="192"/>
      <c r="N11" s="192"/>
      <c r="O11" s="191">
        <v>0</v>
      </c>
    </row>
    <row r="12" spans="2:21" ht="19.899999999999999" customHeight="1" x14ac:dyDescent="0.25">
      <c r="B12" s="193" t="s">
        <v>200</v>
      </c>
      <c r="C12" s="192"/>
      <c r="D12" s="192"/>
      <c r="E12" s="192"/>
      <c r="F12" s="192">
        <v>2</v>
      </c>
      <c r="G12" s="192">
        <v>1</v>
      </c>
      <c r="H12" s="192"/>
      <c r="I12" s="192"/>
      <c r="J12" s="192">
        <v>1</v>
      </c>
      <c r="K12" s="192"/>
      <c r="L12" s="192"/>
      <c r="M12" s="192"/>
      <c r="N12" s="192"/>
      <c r="O12" s="191">
        <v>4</v>
      </c>
    </row>
    <row r="13" spans="2:21" ht="19.899999999999999" customHeight="1" x14ac:dyDescent="0.25">
      <c r="B13" s="193" t="s">
        <v>199</v>
      </c>
      <c r="C13" s="192"/>
      <c r="D13" s="192"/>
      <c r="E13" s="192"/>
      <c r="F13" s="192">
        <v>1</v>
      </c>
      <c r="G13" s="192">
        <v>0</v>
      </c>
      <c r="H13" s="192"/>
      <c r="I13" s="192"/>
      <c r="J13" s="192">
        <v>0</v>
      </c>
      <c r="K13" s="192"/>
      <c r="L13" s="192"/>
      <c r="M13" s="192"/>
      <c r="N13" s="192"/>
      <c r="O13" s="191">
        <v>1</v>
      </c>
    </row>
    <row r="14" spans="2:21" ht="19.899999999999999" customHeight="1" x14ac:dyDescent="0.25">
      <c r="B14" s="193" t="s">
        <v>198</v>
      </c>
      <c r="C14" s="192"/>
      <c r="D14" s="192"/>
      <c r="E14" s="192"/>
      <c r="F14" s="192">
        <v>1</v>
      </c>
      <c r="G14" s="192">
        <v>0</v>
      </c>
      <c r="H14" s="192"/>
      <c r="I14" s="192"/>
      <c r="J14" s="192">
        <v>0</v>
      </c>
      <c r="K14" s="192"/>
      <c r="L14" s="192"/>
      <c r="M14" s="192"/>
      <c r="N14" s="192"/>
      <c r="O14" s="191">
        <v>1</v>
      </c>
    </row>
    <row r="15" spans="2:21" x14ac:dyDescent="0.25"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2:21" x14ac:dyDescent="0.25"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2:15" x14ac:dyDescent="0.25"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2:15" x14ac:dyDescent="0.25"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2:15" x14ac:dyDescent="0.25"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</row>
    <row r="20" spans="2:15" x14ac:dyDescent="0.25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2:15" x14ac:dyDescent="0.25"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2:15" x14ac:dyDescent="0.25"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</row>
  </sheetData>
  <mergeCells count="4">
    <mergeCell ref="C4:E4"/>
    <mergeCell ref="F4:H4"/>
    <mergeCell ref="I4:M4"/>
    <mergeCell ref="B2:O2"/>
  </mergeCells>
  <pageMargins left="0.31496062992125984" right="0.31496062992125984" top="0.35433070866141736" bottom="0.35433070866141736" header="0.31496062992125984" footer="0.31496062992125984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PREVENTIVO</vt:lpstr>
      <vt:lpstr>RIEPILOGO</vt:lpstr>
      <vt:lpstr>PIANO FABBISOGNO PERSONALE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Frigerio</dc:creator>
  <cp:lastModifiedBy>Mario Frigerio</cp:lastModifiedBy>
  <cp:lastPrinted>2021-02-23T10:50:39Z</cp:lastPrinted>
  <dcterms:created xsi:type="dcterms:W3CDTF">2003-01-16T08:08:51Z</dcterms:created>
  <dcterms:modified xsi:type="dcterms:W3CDTF">2021-05-19T08:00:20Z</dcterms:modified>
</cp:coreProperties>
</file>