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o\Bilanci\Preventivo 2019\"/>
    </mc:Choice>
  </mc:AlternateContent>
  <xr:revisionPtr revIDLastSave="0" documentId="13_ncr:1_{99D437CE-2744-4C65-ABD2-1D6833BC793A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ENTRATE1" sheetId="1" r:id="rId1"/>
    <sheet name="ENTRATE2" sheetId="4" r:id="rId2"/>
    <sheet name="USCITE1" sheetId="5" r:id="rId3"/>
    <sheet name="USCITE2" sheetId="6" r:id="rId4"/>
    <sheet name="USCITE3" sheetId="7" r:id="rId5"/>
    <sheet name="RIEPILOGO" sheetId="8" r:id="rId6"/>
    <sheet name="Foglio2" sheetId="2" r:id="rId7"/>
    <sheet name="Foglio3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8" l="1"/>
  <c r="E10" i="8"/>
  <c r="D18" i="8"/>
  <c r="E18" i="8"/>
  <c r="H8" i="7"/>
  <c r="J8" i="7"/>
  <c r="H10" i="7"/>
  <c r="H13" i="7" s="1"/>
  <c r="J10" i="7"/>
  <c r="H11" i="7"/>
  <c r="J11" i="7"/>
  <c r="F13" i="7"/>
  <c r="J13" i="7" s="1"/>
  <c r="G13" i="7"/>
  <c r="G20" i="7" s="1"/>
  <c r="I13" i="7"/>
  <c r="H16" i="7"/>
  <c r="H19" i="7" s="1"/>
  <c r="J16" i="7"/>
  <c r="H17" i="7"/>
  <c r="J17" i="7"/>
  <c r="F19" i="7"/>
  <c r="J19" i="7" s="1"/>
  <c r="G19" i="7"/>
  <c r="I19" i="7"/>
  <c r="I20" i="7"/>
  <c r="I52" i="7" s="1"/>
  <c r="H24" i="7"/>
  <c r="J24" i="7"/>
  <c r="H25" i="7"/>
  <c r="J25" i="7"/>
  <c r="F27" i="7"/>
  <c r="J27" i="7" s="1"/>
  <c r="G27" i="7"/>
  <c r="G38" i="7" s="1"/>
  <c r="H27" i="7"/>
  <c r="I27" i="7"/>
  <c r="F32" i="7"/>
  <c r="G32" i="7"/>
  <c r="I32" i="7"/>
  <c r="H35" i="7"/>
  <c r="H37" i="7" s="1"/>
  <c r="J35" i="7"/>
  <c r="F37" i="7"/>
  <c r="J37" i="7" s="1"/>
  <c r="G37" i="7"/>
  <c r="I37" i="7"/>
  <c r="I38" i="7"/>
  <c r="H42" i="7"/>
  <c r="J42" i="7"/>
  <c r="H43" i="7"/>
  <c r="J43" i="7"/>
  <c r="H45" i="7"/>
  <c r="H49" i="7" s="1"/>
  <c r="H51" i="7" s="1"/>
  <c r="J45" i="7"/>
  <c r="H46" i="7"/>
  <c r="J46" i="7"/>
  <c r="H47" i="7"/>
  <c r="J47" i="7"/>
  <c r="F49" i="7"/>
  <c r="F51" i="7" s="1"/>
  <c r="G49" i="7"/>
  <c r="G51" i="7" s="1"/>
  <c r="I49" i="7"/>
  <c r="I51" i="7" s="1"/>
  <c r="J49" i="7"/>
  <c r="J51" i="7" s="1"/>
  <c r="G52" i="7" l="1"/>
  <c r="H38" i="7"/>
  <c r="F38" i="7"/>
  <c r="J38" i="7" s="1"/>
  <c r="H20" i="7"/>
  <c r="H52" i="7" s="1"/>
  <c r="F20" i="7"/>
  <c r="H8" i="6"/>
  <c r="J8" i="6"/>
  <c r="H10" i="6"/>
  <c r="J10" i="6"/>
  <c r="H11" i="6"/>
  <c r="J11" i="6"/>
  <c r="H12" i="6"/>
  <c r="J12" i="6"/>
  <c r="H13" i="6"/>
  <c r="J13" i="6"/>
  <c r="H14" i="6"/>
  <c r="J14" i="6"/>
  <c r="F16" i="6"/>
  <c r="J16" i="6" s="1"/>
  <c r="G16" i="6"/>
  <c r="G45" i="6" s="1"/>
  <c r="H16" i="6"/>
  <c r="I16" i="6"/>
  <c r="I45" i="6" s="1"/>
  <c r="H45" i="6" s="1"/>
  <c r="H19" i="6"/>
  <c r="J19" i="6"/>
  <c r="H20" i="6"/>
  <c r="J20" i="6"/>
  <c r="H21" i="6"/>
  <c r="H24" i="6" s="1"/>
  <c r="J21" i="6"/>
  <c r="H22" i="6"/>
  <c r="J22" i="6"/>
  <c r="F24" i="6"/>
  <c r="G24" i="6"/>
  <c r="I24" i="6"/>
  <c r="J24" i="6"/>
  <c r="H27" i="6"/>
  <c r="H38" i="6" s="1"/>
  <c r="H39" i="6" s="1"/>
  <c r="J27" i="6"/>
  <c r="H28" i="6"/>
  <c r="J28" i="6"/>
  <c r="H29" i="6"/>
  <c r="J29" i="6"/>
  <c r="H30" i="6"/>
  <c r="J30" i="6"/>
  <c r="H31" i="6"/>
  <c r="J31" i="6"/>
  <c r="H32" i="6"/>
  <c r="J32" i="6"/>
  <c r="H33" i="6"/>
  <c r="J33" i="6"/>
  <c r="H34" i="6"/>
  <c r="J34" i="6"/>
  <c r="H35" i="6"/>
  <c r="J35" i="6"/>
  <c r="H36" i="6"/>
  <c r="J36" i="6"/>
  <c r="F38" i="6"/>
  <c r="F45" i="6" s="1"/>
  <c r="G38" i="6"/>
  <c r="I38" i="6"/>
  <c r="J38" i="6"/>
  <c r="H41" i="6"/>
  <c r="J41" i="6"/>
  <c r="H42" i="6"/>
  <c r="J42" i="6"/>
  <c r="F44" i="6"/>
  <c r="J44" i="6" s="1"/>
  <c r="G44" i="6"/>
  <c r="H44" i="6"/>
  <c r="I44" i="6"/>
  <c r="J20" i="7" l="1"/>
  <c r="F52" i="7"/>
  <c r="J52" i="7" s="1"/>
  <c r="J45" i="6"/>
  <c r="G10" i="5"/>
  <c r="I10" i="5"/>
  <c r="G11" i="5"/>
  <c r="I11" i="5"/>
  <c r="G12" i="5"/>
  <c r="G16" i="5" s="1"/>
  <c r="G49" i="5" s="1"/>
  <c r="I12" i="5"/>
  <c r="G14" i="5"/>
  <c r="I14" i="5"/>
  <c r="E16" i="5"/>
  <c r="F16" i="5"/>
  <c r="H16" i="5"/>
  <c r="I16" i="5"/>
  <c r="G19" i="5"/>
  <c r="G23" i="5" s="1"/>
  <c r="I19" i="5"/>
  <c r="G20" i="5"/>
  <c r="I20" i="5"/>
  <c r="G21" i="5"/>
  <c r="E23" i="5"/>
  <c r="F23" i="5"/>
  <c r="H23" i="5"/>
  <c r="H49" i="5" s="1"/>
  <c r="I23" i="5"/>
  <c r="G26" i="5"/>
  <c r="G29" i="5" s="1"/>
  <c r="I26" i="5"/>
  <c r="G27" i="5"/>
  <c r="I27" i="5"/>
  <c r="E29" i="5"/>
  <c r="F29" i="5"/>
  <c r="H29" i="5"/>
  <c r="I29" i="5"/>
  <c r="G32" i="5"/>
  <c r="I32" i="5"/>
  <c r="G33" i="5"/>
  <c r="I33" i="5"/>
  <c r="G34" i="5"/>
  <c r="I34" i="5"/>
  <c r="G35" i="5"/>
  <c r="I35" i="5"/>
  <c r="G36" i="5"/>
  <c r="I36" i="5"/>
  <c r="G37" i="5"/>
  <c r="I37" i="5"/>
  <c r="E39" i="5"/>
  <c r="I39" i="5" s="1"/>
  <c r="F39" i="5"/>
  <c r="F49" i="5" s="1"/>
  <c r="G39" i="5"/>
  <c r="H39" i="5"/>
  <c r="G42" i="5"/>
  <c r="I42" i="5"/>
  <c r="G43" i="5"/>
  <c r="I43" i="5"/>
  <c r="G44" i="5"/>
  <c r="I44" i="5"/>
  <c r="G45" i="5"/>
  <c r="G48" i="5" s="1"/>
  <c r="I45" i="5"/>
  <c r="G46" i="5"/>
  <c r="I46" i="5"/>
  <c r="E48" i="5"/>
  <c r="F48" i="5"/>
  <c r="H48" i="5"/>
  <c r="I48" i="5"/>
  <c r="E49" i="5" l="1"/>
  <c r="I49" i="5" s="1"/>
  <c r="H8" i="4"/>
  <c r="J8" i="4"/>
  <c r="H11" i="4"/>
  <c r="J11" i="4"/>
  <c r="F13" i="4"/>
  <c r="I13" i="4"/>
  <c r="I24" i="4" s="1"/>
  <c r="J13" i="4"/>
  <c r="F18" i="4"/>
  <c r="I18" i="4"/>
  <c r="H21" i="4"/>
  <c r="J21" i="4"/>
  <c r="F23" i="4"/>
  <c r="G23" i="4"/>
  <c r="G24" i="4" s="1"/>
  <c r="G37" i="4" s="1"/>
  <c r="I23" i="4"/>
  <c r="H23" i="4" s="1"/>
  <c r="J23" i="4"/>
  <c r="F24" i="4"/>
  <c r="H28" i="4"/>
  <c r="H35" i="4" s="1"/>
  <c r="H36" i="4" s="1"/>
  <c r="J28" i="4"/>
  <c r="H29" i="4"/>
  <c r="J29" i="4"/>
  <c r="H31" i="4"/>
  <c r="J31" i="4"/>
  <c r="H32" i="4"/>
  <c r="J32" i="4"/>
  <c r="H33" i="4"/>
  <c r="J33" i="4"/>
  <c r="F35" i="4"/>
  <c r="J35" i="4" s="1"/>
  <c r="J36" i="4" s="1"/>
  <c r="G35" i="4"/>
  <c r="G36" i="4" s="1"/>
  <c r="I35" i="4"/>
  <c r="I36" i="4"/>
  <c r="H24" i="4" l="1"/>
  <c r="I37" i="4"/>
  <c r="H37" i="4" s="1"/>
  <c r="F36" i="4"/>
  <c r="F37" i="4" s="1"/>
  <c r="J37" i="4" s="1"/>
  <c r="J24" i="4"/>
  <c r="H13" i="4"/>
  <c r="I47" i="1"/>
  <c r="I48" i="1" s="1"/>
  <c r="H15" i="1"/>
  <c r="H14" i="1"/>
  <c r="G47" i="1"/>
  <c r="H44" i="1"/>
  <c r="J44" i="1"/>
  <c r="H19" i="1"/>
  <c r="H16" i="1"/>
  <c r="H28" i="1"/>
  <c r="I33" i="1"/>
  <c r="G33" i="1"/>
  <c r="H33" i="1" s="1"/>
  <c r="I21" i="1"/>
  <c r="I23" i="1"/>
  <c r="I22" i="1"/>
  <c r="G21" i="1"/>
  <c r="G22" i="1" s="1"/>
  <c r="J28" i="1"/>
  <c r="J18" i="1"/>
  <c r="H18" i="1"/>
  <c r="J16" i="1"/>
  <c r="F39" i="1"/>
  <c r="J39" i="1" s="1"/>
  <c r="F47" i="1"/>
  <c r="J47" i="1" s="1"/>
  <c r="H45" i="1"/>
  <c r="H43" i="1"/>
  <c r="J45" i="1"/>
  <c r="J43" i="1"/>
  <c r="J10" i="1"/>
  <c r="J14" i="1"/>
  <c r="F21" i="1"/>
  <c r="F22" i="1" s="1"/>
  <c r="F33" i="1"/>
  <c r="F38" i="1"/>
  <c r="I38" i="1" s="1"/>
  <c r="J27" i="1"/>
  <c r="J26" i="1"/>
  <c r="H17" i="1"/>
  <c r="H21" i="1" s="1"/>
  <c r="G38" i="1"/>
  <c r="I32" i="1"/>
  <c r="G32" i="1"/>
  <c r="H31" i="1"/>
  <c r="H30" i="1"/>
  <c r="H27" i="1"/>
  <c r="H26" i="1"/>
  <c r="J19" i="1"/>
  <c r="J17" i="1"/>
  <c r="J15" i="1"/>
  <c r="H10" i="1"/>
  <c r="J31" i="1"/>
  <c r="J30" i="1"/>
  <c r="G46" i="1"/>
  <c r="F46" i="1"/>
  <c r="J33" i="1"/>
  <c r="J21" i="1"/>
  <c r="H22" i="1" l="1"/>
  <c r="J22" i="1"/>
  <c r="G48" i="1"/>
  <c r="G49" i="1" s="1"/>
  <c r="I50" i="1"/>
  <c r="F48" i="1"/>
  <c r="J48" i="1" s="1"/>
  <c r="I49" i="1"/>
  <c r="H48" i="1" l="1"/>
  <c r="F50" i="1"/>
  <c r="J50" i="1" s="1"/>
  <c r="G50" i="1"/>
  <c r="H49" i="1"/>
  <c r="F49" i="1"/>
  <c r="J49" i="1" s="1"/>
  <c r="H50" i="1"/>
</calcChain>
</file>

<file path=xl/sharedStrings.xml><?xml version="1.0" encoding="utf-8"?>
<sst xmlns="http://schemas.openxmlformats.org/spreadsheetml/2006/main" count="344" uniqueCount="179">
  <si>
    <t>TIT.</t>
  </si>
  <si>
    <t>CAT.</t>
  </si>
  <si>
    <t>CAP.</t>
  </si>
  <si>
    <t>RESIDUI ATTIVI</t>
  </si>
  <si>
    <t>ALLA FINE</t>
  </si>
  <si>
    <t xml:space="preserve">PREVISIONI </t>
  </si>
  <si>
    <t>PARTE I - ENTRATE</t>
  </si>
  <si>
    <t>RESIDUI</t>
  </si>
  <si>
    <t>COMPETENZA</t>
  </si>
  <si>
    <t>VARIAZIONI</t>
  </si>
  <si>
    <t>STANZIAMENTI</t>
  </si>
  <si>
    <t>PREVISIONI</t>
  </si>
  <si>
    <t>DI CASSA</t>
  </si>
  <si>
    <t>5 (1+4)</t>
  </si>
  <si>
    <t>3 (4-2)</t>
  </si>
  <si>
    <t>I</t>
  </si>
  <si>
    <t>ENTRATE CONTRIBUTIVE</t>
  </si>
  <si>
    <t>II</t>
  </si>
  <si>
    <t>Tasse Annuali</t>
  </si>
  <si>
    <t>Entrate per la prestazione di servizi</t>
  </si>
  <si>
    <t>Tassa rilascio certificati</t>
  </si>
  <si>
    <t>Tassa pareri liquidazione onorari</t>
  </si>
  <si>
    <t>Rimborso e/o conc. spese cessione mat. vario</t>
  </si>
  <si>
    <t>III</t>
  </si>
  <si>
    <t>Redditi e proventi patrimoniali</t>
  </si>
  <si>
    <t>Interessi su c.c. bancari</t>
  </si>
  <si>
    <t>Interessi su titoli</t>
  </si>
  <si>
    <t>Totale categoria I</t>
  </si>
  <si>
    <t>Totale categoria II</t>
  </si>
  <si>
    <t xml:space="preserve"> </t>
  </si>
  <si>
    <t>Totale categoria III</t>
  </si>
  <si>
    <t>IV</t>
  </si>
  <si>
    <t>Poste correttive e compensative di spese correnti</t>
  </si>
  <si>
    <t>Contr.Org.Sind. x conc. sp. uso Sala Sede</t>
  </si>
  <si>
    <t>Recuperi e rimborsi diversi</t>
  </si>
  <si>
    <t>Totale categoria IV</t>
  </si>
  <si>
    <t>TOTALE TITOLO II</t>
  </si>
  <si>
    <t>TOTALE TITOLO I</t>
  </si>
  <si>
    <t>TOTALE DA RIPORTARE</t>
  </si>
  <si>
    <t>Descrizione</t>
  </si>
  <si>
    <t xml:space="preserve">Avanzo di amministrazione al </t>
  </si>
  <si>
    <t>Contributi FNOMCeO per corsi agg.profess.</t>
  </si>
  <si>
    <t>p.m.</t>
  </si>
  <si>
    <t>ENTRATE DIVERSE</t>
  </si>
  <si>
    <t>TOTALE ENTRATE CORRENTI</t>
  </si>
  <si>
    <r>
      <t xml:space="preserve">Tassa iscrizione Albo Odontoiatri: </t>
    </r>
    <r>
      <rPr>
        <sz val="14"/>
        <rFont val="Calibri"/>
        <family val="2"/>
      </rPr>
      <t xml:space="preserve">(n.10)                    </t>
    </r>
  </si>
  <si>
    <r>
      <t>Tassa iscrizione Albo Società</t>
    </r>
    <r>
      <rPr>
        <sz val="14"/>
        <rFont val="Calibri"/>
        <family val="2"/>
      </rPr>
      <t xml:space="preserve"> tra Professionisti (n.1)</t>
    </r>
  </si>
  <si>
    <r>
      <t xml:space="preserve">Tassa iscrizione Albo Medici Chirurghi: </t>
    </r>
    <r>
      <rPr>
        <sz val="14"/>
        <rFont val="Calibri"/>
        <family val="2"/>
      </rPr>
      <t xml:space="preserve">(n.58)     </t>
    </r>
  </si>
  <si>
    <r>
      <t xml:space="preserve">                                        </t>
    </r>
    <r>
      <rPr>
        <b/>
        <sz val="20"/>
        <rFont val="Arial"/>
        <family val="2"/>
      </rPr>
      <t>BILANCIO PREVENTIVO ANNO 2019 - ENTRATE</t>
    </r>
  </si>
  <si>
    <t>DEFINITIVE 2018</t>
  </si>
  <si>
    <t>ANNO 2019</t>
  </si>
  <si>
    <t xml:space="preserve">            COMPETENZA 2019</t>
  </si>
  <si>
    <r>
      <t xml:space="preserve">Ruolo doppia iscrizione: </t>
    </r>
    <r>
      <rPr>
        <sz val="14"/>
        <rFont val="Calibri"/>
        <family val="2"/>
      </rPr>
      <t xml:space="preserve">(n.241)                         </t>
    </r>
  </si>
  <si>
    <r>
      <t xml:space="preserve">Ruolo Società tra Professionisti: </t>
    </r>
    <r>
      <rPr>
        <sz val="14"/>
        <rFont val="Calibri"/>
        <family val="2"/>
      </rPr>
      <t>(n. 5)</t>
    </r>
  </si>
  <si>
    <r>
      <t xml:space="preserve">Quote in sede doppia iscrizione: </t>
    </r>
    <r>
      <rPr>
        <sz val="14"/>
        <rFont val="Calibri"/>
        <family val="2"/>
      </rPr>
      <t xml:space="preserve">(n.  1)    </t>
    </r>
  </si>
  <si>
    <r>
      <t xml:space="preserve">Quote in sede Società tra Professionisti: </t>
    </r>
    <r>
      <rPr>
        <sz val="14"/>
        <rFont val="Calibri"/>
        <family val="2"/>
      </rPr>
      <t>(n. 1)</t>
    </r>
  </si>
  <si>
    <r>
      <t xml:space="preserve">Quote in sede Medici Chir. e Odontoiatri: </t>
    </r>
    <r>
      <rPr>
        <sz val="14"/>
        <rFont val="Calibri"/>
        <family val="2"/>
      </rPr>
      <t xml:space="preserve">(n.62)  </t>
    </r>
  </si>
  <si>
    <r>
      <t xml:space="preserve">Ruolo Medici Chirurghi e Odontoiatri: </t>
    </r>
    <r>
      <rPr>
        <sz val="14"/>
        <rFont val="Calibri"/>
        <family val="2"/>
      </rPr>
      <t xml:space="preserve">(n.3.113)       </t>
    </r>
  </si>
  <si>
    <r>
      <t xml:space="preserve">Contributo FNOMCeO per spese esaz.T.A. </t>
    </r>
    <r>
      <rPr>
        <sz val="14"/>
        <rFont val="Calibri"/>
        <family val="2"/>
      </rPr>
      <t>(n.3.181)</t>
    </r>
  </si>
  <si>
    <t>DEL 2018</t>
  </si>
  <si>
    <t>01.01.2019 (avanzo di cassa)</t>
  </si>
  <si>
    <t>TOTALE GENERALE ENTRATE</t>
  </si>
  <si>
    <t>TOTALE TITOLO IV</t>
  </si>
  <si>
    <t>Totale categoria VIII</t>
  </si>
  <si>
    <t>Anticipazioni Enti diversi</t>
  </si>
  <si>
    <t>Fondo economato</t>
  </si>
  <si>
    <t>Organi Istituzionali</t>
  </si>
  <si>
    <t>Ritenute erariali e previdenziali su compensi</t>
  </si>
  <si>
    <t>Ritenute erariali su compensi lavoro autonomo</t>
  </si>
  <si>
    <t>Ritenute erariali e previdenziali lavoro dipendente</t>
  </si>
  <si>
    <t>Entrate aventi natura di partite di giro</t>
  </si>
  <si>
    <t>VIII</t>
  </si>
  <si>
    <t>ENTRATE PER PARTITE DI GIRO</t>
  </si>
  <si>
    <t>TOTALE TITOLO III</t>
  </si>
  <si>
    <t>Totale categoria VII</t>
  </si>
  <si>
    <t>Fondo indennità anzianità Personale lav.dip.</t>
  </si>
  <si>
    <t>VII</t>
  </si>
  <si>
    <t xml:space="preserve"> p.m </t>
  </si>
  <si>
    <t>Totale categoria VI</t>
  </si>
  <si>
    <t>p.m</t>
  </si>
  <si>
    <t>Incasso titoli</t>
  </si>
  <si>
    <t>Dismissione di valori mobiliari</t>
  </si>
  <si>
    <t>VI</t>
  </si>
  <si>
    <t>Totale categoria V</t>
  </si>
  <si>
    <t>Alienazione mobili/arred./attrezz. (x ev fuori uso)</t>
  </si>
  <si>
    <t>Alienazione beni patrimoniali</t>
  </si>
  <si>
    <t>V</t>
  </si>
  <si>
    <t>ENTRATE IN CONTO CAPITALE</t>
  </si>
  <si>
    <t>RIPORTO</t>
  </si>
  <si>
    <t>Spese per concorsi</t>
  </si>
  <si>
    <t>Noleggio/manutenzione/ripararaz. Macch. d'ufficio</t>
  </si>
  <si>
    <t>Abbon./acquisto/ril./pubb.v./can.tv/Internet/PEC</t>
  </si>
  <si>
    <t>Cancelleria/stampati/mat.div./programmi computer</t>
  </si>
  <si>
    <t>Postelefoniche</t>
  </si>
  <si>
    <t>Spese generali di funzionamento</t>
  </si>
  <si>
    <t>Pulizia sede</t>
  </si>
  <si>
    <t>Manutenzione/ripararaz. ordin. mobili e arredam.</t>
  </si>
  <si>
    <t>Manutenzione/ripararaz. ordin. locali e impianti</t>
  </si>
  <si>
    <t>Assicurazioni c.incendio/furto/r.c. verso terzi</t>
  </si>
  <si>
    <t>Energia elettrica</t>
  </si>
  <si>
    <t>Condominio</t>
  </si>
  <si>
    <t>Spese generali Sede</t>
  </si>
  <si>
    <t>Newsletter e comunicazioni</t>
  </si>
  <si>
    <t>Albi professionali</t>
  </si>
  <si>
    <t>Spese per Albi professionali e Comunicazione</t>
  </si>
  <si>
    <t xml:space="preserve">Celebrazione 50° laurea </t>
  </si>
  <si>
    <t>Ev. contributi erariali</t>
  </si>
  <si>
    <t>Aggiornamento profess/iniz.culturali/org.riunioni</t>
  </si>
  <si>
    <t>Spese di aggiornamento professionale e cult.</t>
  </si>
  <si>
    <t xml:space="preserve">Organi Istituzionali </t>
  </si>
  <si>
    <t>Contributi erariali e previdenziali su compensi</t>
  </si>
  <si>
    <t>Rimborsi spese/indennità/gettoni pres.Organi Ist.</t>
  </si>
  <si>
    <t>Assicurazioni Componenti Organi Istituzionali</t>
  </si>
  <si>
    <t>Elezioni</t>
  </si>
  <si>
    <t>Spese funzionamento Organi Istituzionali</t>
  </si>
  <si>
    <t>USCITE CORRENTI</t>
  </si>
  <si>
    <t>RESIDUI PASSIVI</t>
  </si>
  <si>
    <t>PARTE II - USCITE</t>
  </si>
  <si>
    <r>
      <t xml:space="preserve">                                        </t>
    </r>
    <r>
      <rPr>
        <b/>
        <sz val="20"/>
        <rFont val="Arial"/>
        <family val="2"/>
      </rPr>
      <t>BILANCIO PREVENTIVO ANNO 2019 - USCITE</t>
    </r>
  </si>
  <si>
    <t>Totale categoria IX</t>
  </si>
  <si>
    <r>
      <t xml:space="preserve">Contrib. su T.A. in Sede (n.      </t>
    </r>
    <r>
      <rPr>
        <sz val="14"/>
        <rFont val="Calibri"/>
        <family val="2"/>
      </rPr>
      <t xml:space="preserve">63)  </t>
    </r>
  </si>
  <si>
    <r>
      <t>Contrib. su T.A. a Ruolo (</t>
    </r>
    <r>
      <rPr>
        <sz val="14"/>
        <rFont val="Calibri"/>
        <family val="2"/>
      </rPr>
      <t>n.3.118)</t>
    </r>
  </si>
  <si>
    <t>Contributo obbligatorio alla Federazione</t>
  </si>
  <si>
    <t>IX</t>
  </si>
  <si>
    <t>Rimborso Tasse Annuali doppia iscrizione</t>
  </si>
  <si>
    <t>Rimborso Tasse Annuali Medici Chir. e Odont.</t>
  </si>
  <si>
    <t>Canone affitto posti auto</t>
  </si>
  <si>
    <t>Spese per adempimenti D.Lgs. 81/08</t>
  </si>
  <si>
    <t>Spese diverse tramite la piccola cassa econ.</t>
  </si>
  <si>
    <t>Spese diverse</t>
  </si>
  <si>
    <t>Spese bancarie</t>
  </si>
  <si>
    <t>Spese per lutti/necrologi</t>
  </si>
  <si>
    <t>Spese per riscossione Tasse Annuali</t>
  </si>
  <si>
    <t>Imposte, tasse, bolli, tributi vari</t>
  </si>
  <si>
    <t>Spese e oneri diversi</t>
  </si>
  <si>
    <t>Altre consulenze e servizi esterni</t>
  </si>
  <si>
    <t>Servizio stampa</t>
  </si>
  <si>
    <t>Consulenza legale, amministrativa, fisc.tributaria</t>
  </si>
  <si>
    <t>Consulenze e servizi vari</t>
  </si>
  <si>
    <t>Formazione/aggiorn.profess./add.pers.lav.dip.</t>
  </si>
  <si>
    <t>Fondo indennità anzianità (quota e int.c.c.banca)</t>
  </si>
  <si>
    <t xml:space="preserve">Buoni pasto </t>
  </si>
  <si>
    <t>Oneri contributi previdenziali e assicurativi</t>
  </si>
  <si>
    <t>Stipendi/aum.contr./ore straord./indennità di Ente</t>
  </si>
  <si>
    <t>Spese per il personale lavorativo dipendente</t>
  </si>
  <si>
    <t>TOTALE GENERALE USCITE</t>
  </si>
  <si>
    <t>Totale categoria XV</t>
  </si>
  <si>
    <t>Spese aventi natura di partite di giro</t>
  </si>
  <si>
    <t>XV</t>
  </si>
  <si>
    <t>USCITE PER PARTITE DI GIRO</t>
  </si>
  <si>
    <t>Totale categoria XIV</t>
  </si>
  <si>
    <t>Fondo indennità anzianità per T.F.S. pers.lav.dip.</t>
  </si>
  <si>
    <t>Fondo indennità anzianità</t>
  </si>
  <si>
    <t>XIV</t>
  </si>
  <si>
    <t>Totale categoria XIII</t>
  </si>
  <si>
    <t xml:space="preserve">Acquisto Titoli </t>
  </si>
  <si>
    <t>Acquisto di valori mobiliari</t>
  </si>
  <si>
    <t>XIII</t>
  </si>
  <si>
    <t>Totale categoria XII</t>
  </si>
  <si>
    <t>Spese per locali e impianti Sede</t>
  </si>
  <si>
    <t>Acquisto mobili/arredamento/macch.d'uff./attrezz.</t>
  </si>
  <si>
    <t xml:space="preserve">Acquisto di beni di uso durevole </t>
  </si>
  <si>
    <t>XII</t>
  </si>
  <si>
    <t>USCITE IN CONTO CAPITALE</t>
  </si>
  <si>
    <t>Totale categoria XI</t>
  </si>
  <si>
    <t>Fondo di riserva per spese impreviste e straord.</t>
  </si>
  <si>
    <t>Fondo di riserva per integraz. stanz. insufficienti</t>
  </si>
  <si>
    <t>Fondi di riserva</t>
  </si>
  <si>
    <t>XI</t>
  </si>
  <si>
    <t>Totale categoria X</t>
  </si>
  <si>
    <t>Contributo a F.R.O.M.C. e O.</t>
  </si>
  <si>
    <t>Contrib. Comitato Prov. Unit. Ordini e Collegi Prof.</t>
  </si>
  <si>
    <t>Spese per trasferimenti</t>
  </si>
  <si>
    <t>X</t>
  </si>
  <si>
    <r>
      <t xml:space="preserve"> </t>
    </r>
    <r>
      <rPr>
        <b/>
        <sz val="20"/>
        <rFont val="Arial"/>
        <family val="2"/>
      </rPr>
      <t xml:space="preserve">                                   BILANCIO PREVENTIVO ANNO 2019 - USCITE</t>
    </r>
  </si>
  <si>
    <t>USCITE</t>
  </si>
  <si>
    <t>FONDO DI CASSA AL 01/01/2019</t>
  </si>
  <si>
    <t>ENTRATE</t>
  </si>
  <si>
    <r>
      <t xml:space="preserve">                                       </t>
    </r>
    <r>
      <rPr>
        <b/>
        <sz val="20"/>
        <rFont val="Arial"/>
        <family val="2"/>
      </rPr>
      <t>RIEPILOGO BILANCIO PREVENTIVO ANNO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</si>
</sst>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b/>
      <sz val="2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B7FF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11" fillId="0" borderId="2" xfId="0" applyFont="1" applyBorder="1"/>
    <xf numFmtId="0" fontId="11" fillId="0" borderId="3" xfId="0" applyFont="1" applyBorder="1"/>
    <xf numFmtId="164" fontId="11" fillId="0" borderId="3" xfId="0" applyNumberFormat="1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2" borderId="0" xfId="0" applyFont="1" applyFill="1"/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8" xfId="0" applyFont="1" applyFill="1" applyBorder="1"/>
    <xf numFmtId="0" fontId="8" fillId="3" borderId="8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5" fillId="2" borderId="0" xfId="0" applyFont="1" applyFill="1"/>
    <xf numFmtId="164" fontId="11" fillId="0" borderId="11" xfId="0" applyNumberFormat="1" applyFont="1" applyBorder="1"/>
    <xf numFmtId="164" fontId="11" fillId="0" borderId="12" xfId="0" applyNumberFormat="1" applyFont="1" applyBorder="1"/>
    <xf numFmtId="164" fontId="11" fillId="0" borderId="5" xfId="0" applyNumberFormat="1" applyFont="1" applyBorder="1"/>
    <xf numFmtId="0" fontId="12" fillId="0" borderId="5" xfId="0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11" fillId="0" borderId="3" xfId="1" applyFont="1" applyBorder="1"/>
    <xf numFmtId="164" fontId="11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5" xfId="0" applyFont="1" applyBorder="1"/>
    <xf numFmtId="164" fontId="11" fillId="0" borderId="13" xfId="0" applyNumberFormat="1" applyFont="1" applyBorder="1"/>
    <xf numFmtId="164" fontId="11" fillId="0" borderId="14" xfId="0" applyNumberFormat="1" applyFont="1" applyBorder="1"/>
    <xf numFmtId="164" fontId="13" fillId="0" borderId="3" xfId="0" applyNumberFormat="1" applyFont="1" applyBorder="1"/>
    <xf numFmtId="0" fontId="7" fillId="4" borderId="0" xfId="0" applyFont="1" applyFill="1"/>
    <xf numFmtId="164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/>
    <xf numFmtId="164" fontId="11" fillId="2" borderId="3" xfId="0" applyNumberFormat="1" applyFont="1" applyFill="1" applyBorder="1"/>
    <xf numFmtId="164" fontId="11" fillId="0" borderId="12" xfId="1" applyFont="1" applyBorder="1"/>
    <xf numFmtId="164" fontId="11" fillId="2" borderId="12" xfId="0" applyNumberFormat="1" applyFont="1" applyFill="1" applyBorder="1" applyAlignment="1">
      <alignment horizontal="center"/>
    </xf>
    <xf numFmtId="164" fontId="11" fillId="0" borderId="15" xfId="0" applyNumberFormat="1" applyFont="1" applyBorder="1"/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2" xfId="0" applyBorder="1"/>
    <xf numFmtId="164" fontId="12" fillId="5" borderId="16" xfId="0" applyNumberFormat="1" applyFont="1" applyFill="1" applyBorder="1"/>
    <xf numFmtId="0" fontId="12" fillId="5" borderId="16" xfId="0" applyFont="1" applyFill="1" applyBorder="1"/>
    <xf numFmtId="0" fontId="11" fillId="5" borderId="14" xfId="0" applyFont="1" applyFill="1" applyBorder="1"/>
    <xf numFmtId="0" fontId="11" fillId="5" borderId="16" xfId="0" applyFont="1" applyFill="1" applyBorder="1"/>
    <xf numFmtId="0" fontId="11" fillId="0" borderId="5" xfId="0" applyFont="1" applyBorder="1"/>
    <xf numFmtId="0" fontId="11" fillId="0" borderId="4" xfId="0" applyFont="1" applyBorder="1"/>
    <xf numFmtId="0" fontId="12" fillId="0" borderId="2" xfId="0" applyFont="1" applyBorder="1"/>
    <xf numFmtId="164" fontId="11" fillId="0" borderId="11" xfId="0" applyNumberFormat="1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6" xfId="0" applyFont="1" applyFill="1" applyBorder="1"/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4" xfId="0" applyFont="1" applyFill="1" applyBorder="1" applyAlignment="1">
      <alignment vertical="center"/>
    </xf>
    <xf numFmtId="0" fontId="14" fillId="4" borderId="0" xfId="0" applyFont="1" applyFill="1"/>
    <xf numFmtId="0" fontId="10" fillId="4" borderId="0" xfId="0" applyFont="1" applyFill="1"/>
    <xf numFmtId="0" fontId="3" fillId="4" borderId="0" xfId="0" applyFont="1" applyFill="1"/>
    <xf numFmtId="0" fontId="5" fillId="0" borderId="0" xfId="0" applyFont="1"/>
    <xf numFmtId="0" fontId="0" fillId="0" borderId="14" xfId="0" applyBorder="1"/>
    <xf numFmtId="0" fontId="0" fillId="0" borderId="16" xfId="0" applyBorder="1"/>
    <xf numFmtId="0" fontId="5" fillId="0" borderId="16" xfId="0" applyFont="1" applyBorder="1"/>
    <xf numFmtId="0" fontId="0" fillId="0" borderId="5" xfId="0" applyBorder="1"/>
    <xf numFmtId="0" fontId="0" fillId="0" borderId="4" xfId="0" applyBorder="1"/>
    <xf numFmtId="164" fontId="11" fillId="2" borderId="10" xfId="0" applyNumberFormat="1" applyFont="1" applyFill="1" applyBorder="1"/>
    <xf numFmtId="0" fontId="12" fillId="2" borderId="9" xfId="0" applyFont="1" applyFill="1" applyBorder="1"/>
    <xf numFmtId="0" fontId="11" fillId="0" borderId="10" xfId="0" applyFont="1" applyBorder="1"/>
    <xf numFmtId="164" fontId="11" fillId="2" borderId="5" xfId="0" applyNumberFormat="1" applyFont="1" applyFill="1" applyBorder="1"/>
    <xf numFmtId="0" fontId="11" fillId="2" borderId="5" xfId="0" applyFont="1" applyFill="1" applyBorder="1"/>
    <xf numFmtId="164" fontId="11" fillId="2" borderId="11" xfId="0" applyNumberFormat="1" applyFont="1" applyFill="1" applyBorder="1"/>
    <xf numFmtId="164" fontId="11" fillId="0" borderId="2" xfId="0" applyNumberFormat="1" applyFont="1" applyBorder="1"/>
    <xf numFmtId="0" fontId="0" fillId="4" borderId="0" xfId="0" applyFill="1"/>
    <xf numFmtId="0" fontId="15" fillId="4" borderId="0" xfId="0" applyFont="1" applyFill="1"/>
    <xf numFmtId="0" fontId="16" fillId="4" borderId="0" xfId="0" applyFont="1" applyFill="1"/>
    <xf numFmtId="164" fontId="11" fillId="2" borderId="14" xfId="0" applyNumberFormat="1" applyFont="1" applyFill="1" applyBorder="1"/>
    <xf numFmtId="164" fontId="11" fillId="2" borderId="16" xfId="0" applyNumberFormat="1" applyFont="1" applyFill="1" applyBorder="1"/>
    <xf numFmtId="164" fontId="11" fillId="2" borderId="2" xfId="0" applyNumberFormat="1" applyFont="1" applyFill="1" applyBorder="1"/>
    <xf numFmtId="0" fontId="0" fillId="0" borderId="0" xfId="0" applyAlignment="1">
      <alignment horizontal="center"/>
    </xf>
    <xf numFmtId="0" fontId="0" fillId="2" borderId="0" xfId="0" applyFill="1"/>
    <xf numFmtId="164" fontId="12" fillId="6" borderId="14" xfId="0" applyNumberFormat="1" applyFont="1" applyFill="1" applyBorder="1"/>
    <xf numFmtId="0" fontId="12" fillId="6" borderId="14" xfId="0" applyFont="1" applyFill="1" applyBorder="1"/>
    <xf numFmtId="0" fontId="11" fillId="6" borderId="14" xfId="0" applyFont="1" applyFill="1" applyBorder="1"/>
    <xf numFmtId="0" fontId="11" fillId="6" borderId="16" xfId="0" applyFont="1" applyFill="1" applyBorder="1"/>
    <xf numFmtId="164" fontId="11" fillId="2" borderId="13" xfId="0" applyNumberFormat="1" applyFont="1" applyFill="1" applyBorder="1"/>
    <xf numFmtId="0" fontId="12" fillId="7" borderId="5" xfId="0" applyFont="1" applyFill="1" applyBorder="1"/>
    <xf numFmtId="164" fontId="0" fillId="0" borderId="0" xfId="0" applyNumberFormat="1"/>
    <xf numFmtId="164" fontId="11" fillId="2" borderId="3" xfId="0" applyNumberFormat="1" applyFont="1" applyFill="1" applyBorder="1" applyAlignment="1">
      <alignment horizontal="left" readingOrder="1"/>
    </xf>
    <xf numFmtId="164" fontId="11" fillId="2" borderId="9" xfId="0" applyNumberFormat="1" applyFont="1" applyFill="1" applyBorder="1"/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/>
    <xf numFmtId="0" fontId="16" fillId="3" borderId="6" xfId="0" applyFont="1" applyFill="1" applyBorder="1"/>
    <xf numFmtId="0" fontId="17" fillId="3" borderId="4" xfId="0" applyFont="1" applyFill="1" applyBorder="1"/>
    <xf numFmtId="0" fontId="17" fillId="3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vertical="center"/>
    </xf>
    <xf numFmtId="0" fontId="7" fillId="3" borderId="0" xfId="0" applyFont="1" applyFill="1"/>
    <xf numFmtId="0" fontId="1" fillId="0" borderId="0" xfId="2"/>
    <xf numFmtId="0" fontId="1" fillId="0" borderId="17" xfId="2" applyBorder="1"/>
    <xf numFmtId="0" fontId="1" fillId="8" borderId="18" xfId="2" applyFill="1" applyBorder="1"/>
    <xf numFmtId="0" fontId="1" fillId="8" borderId="19" xfId="2" applyFill="1" applyBorder="1"/>
    <xf numFmtId="0" fontId="1" fillId="8" borderId="20" xfId="2" applyFill="1" applyBorder="1"/>
    <xf numFmtId="0" fontId="1" fillId="8" borderId="21" xfId="2" applyFill="1" applyBorder="1"/>
    <xf numFmtId="0" fontId="1" fillId="0" borderId="22" xfId="2" applyBorder="1"/>
    <xf numFmtId="10" fontId="18" fillId="8" borderId="23" xfId="2" applyNumberFormat="1" applyFont="1" applyFill="1" applyBorder="1"/>
    <xf numFmtId="164" fontId="19" fillId="8" borderId="24" xfId="2" applyNumberFormat="1" applyFont="1" applyFill="1" applyBorder="1"/>
    <xf numFmtId="0" fontId="20" fillId="8" borderId="0" xfId="2" applyFont="1" applyFill="1"/>
    <xf numFmtId="0" fontId="19" fillId="8" borderId="25" xfId="2" applyFont="1" applyFill="1" applyBorder="1"/>
    <xf numFmtId="164" fontId="21" fillId="0" borderId="26" xfId="2" applyNumberFormat="1" applyFont="1" applyBorder="1"/>
    <xf numFmtId="164" fontId="21" fillId="0" borderId="27" xfId="2" applyNumberFormat="1" applyFont="1" applyBorder="1"/>
    <xf numFmtId="0" fontId="21" fillId="0" borderId="1" xfId="2" applyFont="1" applyBorder="1"/>
    <xf numFmtId="0" fontId="21" fillId="0" borderId="28" xfId="2" applyFont="1" applyBorder="1"/>
    <xf numFmtId="10" fontId="22" fillId="0" borderId="23" xfId="2" applyNumberFormat="1" applyFont="1" applyBorder="1"/>
    <xf numFmtId="164" fontId="22" fillId="0" borderId="24" xfId="2" applyNumberFormat="1" applyFont="1" applyBorder="1"/>
    <xf numFmtId="0" fontId="22" fillId="0" borderId="0" xfId="2" applyFont="1"/>
    <xf numFmtId="0" fontId="11" fillId="0" borderId="25" xfId="2" applyFont="1" applyBorder="1"/>
    <xf numFmtId="10" fontId="22" fillId="0" borderId="29" xfId="2" applyNumberFormat="1" applyFont="1" applyBorder="1"/>
    <xf numFmtId="164" fontId="22" fillId="0" borderId="30" xfId="2" applyNumberFormat="1" applyFont="1" applyBorder="1"/>
    <xf numFmtId="0" fontId="22" fillId="0" borderId="31" xfId="2" applyFont="1" applyBorder="1"/>
    <xf numFmtId="0" fontId="22" fillId="0" borderId="32" xfId="2" applyFont="1" applyBorder="1"/>
    <xf numFmtId="10" fontId="22" fillId="0" borderId="33" xfId="2" applyNumberFormat="1" applyFont="1" applyBorder="1"/>
    <xf numFmtId="164" fontId="11" fillId="0" borderId="34" xfId="2" applyNumberFormat="1" applyFont="1" applyBorder="1" applyAlignment="1">
      <alignment horizontal="justify"/>
    </xf>
    <xf numFmtId="0" fontId="22" fillId="0" borderId="35" xfId="2" applyFont="1" applyBorder="1"/>
    <xf numFmtId="0" fontId="22" fillId="0" borderId="36" xfId="2" applyFont="1" applyBorder="1"/>
    <xf numFmtId="0" fontId="23" fillId="0" borderId="0" xfId="2" applyFont="1"/>
    <xf numFmtId="0" fontId="1" fillId="8" borderId="26" xfId="2" applyFill="1" applyBorder="1"/>
    <xf numFmtId="0" fontId="1" fillId="8" borderId="1" xfId="2" applyFill="1" applyBorder="1"/>
    <xf numFmtId="0" fontId="19" fillId="8" borderId="28" xfId="2" applyFont="1" applyFill="1" applyBorder="1"/>
    <xf numFmtId="0" fontId="1" fillId="0" borderId="37" xfId="2" applyBorder="1"/>
    <xf numFmtId="164" fontId="21" fillId="0" borderId="38" xfId="2" applyNumberFormat="1" applyFont="1" applyBorder="1"/>
    <xf numFmtId="164" fontId="21" fillId="0" borderId="39" xfId="2" applyNumberFormat="1" applyFont="1" applyBorder="1"/>
    <xf numFmtId="0" fontId="21" fillId="0" borderId="39" xfId="2" applyFont="1" applyBorder="1"/>
    <xf numFmtId="0" fontId="21" fillId="0" borderId="40" xfId="2" applyFont="1" applyBorder="1"/>
    <xf numFmtId="10" fontId="21" fillId="8" borderId="23" xfId="2" applyNumberFormat="1" applyFont="1" applyFill="1" applyBorder="1"/>
    <xf numFmtId="164" fontId="21" fillId="8" borderId="19" xfId="2" applyNumberFormat="1" applyFont="1" applyFill="1" applyBorder="1"/>
    <xf numFmtId="0" fontId="21" fillId="8" borderId="0" xfId="2" applyFont="1" applyFill="1"/>
    <xf numFmtId="0" fontId="21" fillId="8" borderId="25" xfId="2" applyFont="1" applyFill="1" applyBorder="1"/>
    <xf numFmtId="0" fontId="1" fillId="0" borderId="41" xfId="2" applyBorder="1"/>
    <xf numFmtId="10" fontId="18" fillId="8" borderId="0" xfId="2" applyNumberFormat="1" applyFont="1" applyFill="1"/>
    <xf numFmtId="0" fontId="19" fillId="8" borderId="0" xfId="2" applyFont="1" applyFill="1"/>
    <xf numFmtId="10" fontId="24" fillId="0" borderId="26" xfId="2" applyNumberFormat="1" applyFont="1" applyBorder="1"/>
    <xf numFmtId="0" fontId="22" fillId="0" borderId="25" xfId="2" applyFont="1" applyBorder="1"/>
    <xf numFmtId="10" fontId="22" fillId="0" borderId="42" xfId="2" applyNumberFormat="1" applyFont="1" applyBorder="1"/>
    <xf numFmtId="164" fontId="22" fillId="0" borderId="43" xfId="2" applyNumberFormat="1" applyFont="1" applyBorder="1"/>
    <xf numFmtId="0" fontId="22" fillId="0" borderId="44" xfId="2" applyFont="1" applyBorder="1"/>
    <xf numFmtId="0" fontId="22" fillId="0" borderId="45" xfId="2" applyFont="1" applyBorder="1"/>
    <xf numFmtId="164" fontId="11" fillId="0" borderId="43" xfId="2" applyNumberFormat="1" applyFont="1" applyBorder="1" applyAlignment="1">
      <alignment horizontal="justify"/>
    </xf>
    <xf numFmtId="164" fontId="22" fillId="0" borderId="34" xfId="2" applyNumberFormat="1" applyFont="1" applyBorder="1"/>
    <xf numFmtId="0" fontId="11" fillId="0" borderId="36" xfId="2" applyFont="1" applyBorder="1" applyAlignment="1">
      <alignment horizontal="justify"/>
    </xf>
    <xf numFmtId="0" fontId="1" fillId="0" borderId="46" xfId="2" applyBorder="1"/>
    <xf numFmtId="0" fontId="1" fillId="8" borderId="47" xfId="2" applyFill="1" applyBorder="1"/>
    <xf numFmtId="0" fontId="1" fillId="8" borderId="48" xfId="2" applyFill="1" applyBorder="1"/>
    <xf numFmtId="0" fontId="19" fillId="8" borderId="49" xfId="2" applyFont="1" applyFill="1" applyBorder="1"/>
    <xf numFmtId="0" fontId="15" fillId="0" borderId="0" xfId="2" applyFont="1"/>
    <xf numFmtId="0" fontId="7" fillId="4" borderId="0" xfId="2" applyFont="1" applyFill="1"/>
    <xf numFmtId="0" fontId="1" fillId="4" borderId="0" xfId="2" applyFill="1"/>
    <xf numFmtId="0" fontId="15" fillId="4" borderId="0" xfId="2" applyFont="1" applyFill="1"/>
    <xf numFmtId="0" fontId="16" fillId="4" borderId="0" xfId="2" applyFont="1" applyFill="1"/>
    <xf numFmtId="0" fontId="3" fillId="4" borderId="0" xfId="2" applyFont="1" applyFill="1"/>
    <xf numFmtId="0" fontId="3" fillId="2" borderId="0" xfId="2" applyFont="1" applyFill="1"/>
    <xf numFmtId="0" fontId="3" fillId="4" borderId="0" xfId="0" applyFont="1" applyFill="1" applyBorder="1" applyAlignment="1">
      <alignment horizontal="left"/>
    </xf>
  </cellXfs>
  <cellStyles count="3">
    <cellStyle name="Euro" xfId="1" xr:uid="{00000000-0005-0000-0000-000000000000}"/>
    <cellStyle name="Normale" xfId="0" builtinId="0"/>
    <cellStyle name="Normale 2" xfId="2" xr:uid="{0DCFB45B-3D19-42BB-A2A1-FE6D26506C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2</xdr:col>
      <xdr:colOff>104775</xdr:colOff>
      <xdr:row>0</xdr:row>
      <xdr:rowOff>333375</xdr:rowOff>
    </xdr:to>
    <xdr:pic>
      <xdr:nvPicPr>
        <xdr:cNvPr id="1093" name="Immagine 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428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38100</xdr:rowOff>
    </xdr:from>
    <xdr:ext cx="428625" cy="314325"/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"/>
          <a:ext cx="428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28625" cy="314325"/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428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19100" cy="314325"/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100"/>
          <a:ext cx="419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38100</xdr:rowOff>
    </xdr:from>
    <xdr:ext cx="419100" cy="314325"/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419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19050</xdr:rowOff>
    </xdr:from>
    <xdr:ext cx="0" cy="200025"/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190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2</xdr:row>
          <xdr:rowOff>371475</xdr:rowOff>
        </xdr:from>
        <xdr:to>
          <xdr:col>5</xdr:col>
          <xdr:colOff>3190875</xdr:colOff>
          <xdr:row>10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276225</xdr:colOff>
          <xdr:row>11</xdr:row>
          <xdr:rowOff>209550</xdr:rowOff>
        </xdr:from>
        <xdr:to>
          <xdr:col>5</xdr:col>
          <xdr:colOff>3143250</xdr:colOff>
          <xdr:row>17</xdr:row>
          <xdr:rowOff>476250</xdr:rowOff>
        </xdr:to>
        <xdr:sp macro="" textlink="">
          <xdr:nvSpPr>
            <xdr:cNvPr id="6146" name="Object 6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30480</xdr:colOff>
      <xdr:row>0</xdr:row>
      <xdr:rowOff>45720</xdr:rowOff>
    </xdr:from>
    <xdr:ext cx="441960" cy="312420"/>
    <xdr:pic>
      <xdr:nvPicPr>
        <xdr:cNvPr id="5" name="Immag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45720"/>
          <a:ext cx="4419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1"/>
  <sheetViews>
    <sheetView workbookViewId="0">
      <selection activeCell="M29" sqref="M29"/>
    </sheetView>
  </sheetViews>
  <sheetFormatPr defaultRowHeight="12.75" x14ac:dyDescent="0.2"/>
  <cols>
    <col min="1" max="1" width="2.140625" customWidth="1"/>
    <col min="2" max="4" width="5.7109375" customWidth="1"/>
    <col min="5" max="5" width="54.42578125" customWidth="1"/>
    <col min="6" max="10" width="18.28515625" customWidth="1"/>
    <col min="15" max="15" width="0.5703125" customWidth="1"/>
    <col min="16" max="16" width="8.5703125" customWidth="1"/>
    <col min="17" max="17" width="0.42578125" customWidth="1"/>
  </cols>
  <sheetData>
    <row r="1" spans="2:17" ht="28.9" customHeight="1" x14ac:dyDescent="0.4">
      <c r="B1" s="176" t="s">
        <v>48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9">
        <v>1</v>
      </c>
      <c r="O1" s="36" t="s">
        <v>29</v>
      </c>
      <c r="P1" s="13" t="s">
        <v>29</v>
      </c>
      <c r="Q1" s="13"/>
    </row>
    <row r="2" spans="2:17" ht="4.5" customHeight="1" x14ac:dyDescent="0.2">
      <c r="B2" s="2"/>
      <c r="C2" s="2"/>
      <c r="D2" s="2"/>
      <c r="E2" s="2"/>
      <c r="F2" s="2"/>
      <c r="G2" s="2"/>
      <c r="H2" s="2"/>
      <c r="I2" s="2"/>
      <c r="J2" s="2"/>
      <c r="K2" s="3"/>
    </row>
    <row r="3" spans="2:17" ht="20.45" customHeight="1" x14ac:dyDescent="0.2">
      <c r="B3" s="14"/>
      <c r="C3" s="15"/>
      <c r="D3" s="15" t="s">
        <v>6</v>
      </c>
      <c r="E3" s="16"/>
      <c r="F3" s="17" t="s">
        <v>7</v>
      </c>
      <c r="G3" s="18" t="s">
        <v>8</v>
      </c>
      <c r="H3" s="19" t="s">
        <v>51</v>
      </c>
      <c r="I3" s="20"/>
      <c r="J3" s="21"/>
      <c r="K3" s="1"/>
    </row>
    <row r="4" spans="2:17" ht="17.45" customHeight="1" x14ac:dyDescent="0.3">
      <c r="B4" s="22"/>
      <c r="C4" s="23"/>
      <c r="D4" s="24"/>
      <c r="E4" s="24"/>
      <c r="F4" s="24" t="s">
        <v>3</v>
      </c>
      <c r="G4" s="24" t="s">
        <v>5</v>
      </c>
      <c r="H4" s="24" t="s">
        <v>9</v>
      </c>
      <c r="I4" s="25" t="s">
        <v>10</v>
      </c>
      <c r="J4" s="25" t="s">
        <v>11</v>
      </c>
    </row>
    <row r="5" spans="2:17" ht="17.45" customHeight="1" x14ac:dyDescent="0.3">
      <c r="B5" s="22" t="s">
        <v>0</v>
      </c>
      <c r="C5" s="22" t="s">
        <v>1</v>
      </c>
      <c r="D5" s="25" t="s">
        <v>2</v>
      </c>
      <c r="E5" s="25" t="s">
        <v>39</v>
      </c>
      <c r="F5" s="25" t="s">
        <v>4</v>
      </c>
      <c r="G5" s="25" t="s">
        <v>49</v>
      </c>
      <c r="H5" s="26"/>
      <c r="I5" s="25" t="s">
        <v>50</v>
      </c>
      <c r="J5" s="25" t="s">
        <v>12</v>
      </c>
    </row>
    <row r="6" spans="2:17" ht="17.45" customHeight="1" x14ac:dyDescent="0.3">
      <c r="B6" s="27"/>
      <c r="C6" s="27"/>
      <c r="D6" s="28"/>
      <c r="E6" s="28"/>
      <c r="F6" s="29" t="s">
        <v>59</v>
      </c>
      <c r="G6" s="29" t="s">
        <v>29</v>
      </c>
      <c r="H6" s="28"/>
      <c r="I6" s="28"/>
      <c r="J6" s="29" t="s">
        <v>50</v>
      </c>
    </row>
    <row r="7" spans="2:17" ht="18" customHeight="1" x14ac:dyDescent="0.25">
      <c r="B7" s="30"/>
      <c r="C7" s="30"/>
      <c r="D7" s="31"/>
      <c r="E7" s="31"/>
      <c r="F7" s="32">
        <v>1</v>
      </c>
      <c r="G7" s="32">
        <v>2</v>
      </c>
      <c r="H7" s="32" t="s">
        <v>14</v>
      </c>
      <c r="I7" s="32">
        <v>4</v>
      </c>
      <c r="J7" s="32" t="s">
        <v>13</v>
      </c>
    </row>
    <row r="8" spans="2:17" ht="3.75" customHeight="1" x14ac:dyDescent="0.25">
      <c r="B8" s="33"/>
      <c r="C8" s="33"/>
      <c r="D8" s="34"/>
      <c r="E8" s="34"/>
      <c r="F8" s="35"/>
      <c r="G8" s="35"/>
      <c r="H8" s="35"/>
      <c r="I8" s="35"/>
      <c r="J8" s="35"/>
    </row>
    <row r="9" spans="2:17" ht="18" customHeight="1" x14ac:dyDescent="0.3">
      <c r="B9" s="5"/>
      <c r="C9" s="5"/>
      <c r="D9" s="6"/>
      <c r="E9" s="6" t="s">
        <v>40</v>
      </c>
      <c r="F9" s="7"/>
      <c r="G9" s="7" t="s">
        <v>29</v>
      </c>
      <c r="H9" s="7"/>
      <c r="I9" s="7"/>
      <c r="J9" s="7"/>
    </row>
    <row r="10" spans="2:17" ht="18.75" x14ac:dyDescent="0.3">
      <c r="B10" s="5"/>
      <c r="C10" s="5"/>
      <c r="D10" s="6"/>
      <c r="E10" s="6" t="s">
        <v>60</v>
      </c>
      <c r="F10" s="7">
        <v>0</v>
      </c>
      <c r="G10" s="7">
        <v>250734.14</v>
      </c>
      <c r="H10" s="7">
        <f>(I10-G10)</f>
        <v>51333.609999999986</v>
      </c>
      <c r="I10" s="7">
        <v>302067.75</v>
      </c>
      <c r="J10" s="7">
        <f>(F10+I10)</f>
        <v>302067.75</v>
      </c>
    </row>
    <row r="11" spans="2:17" ht="2.4500000000000002" customHeight="1" x14ac:dyDescent="0.3">
      <c r="B11" s="5"/>
      <c r="C11" s="5"/>
      <c r="D11" s="6"/>
      <c r="E11" s="6"/>
      <c r="F11" s="7"/>
      <c r="G11" s="7"/>
      <c r="H11" s="7"/>
      <c r="I11" s="7"/>
      <c r="J11" s="7"/>
    </row>
    <row r="12" spans="2:17" ht="18.75" x14ac:dyDescent="0.3">
      <c r="B12" s="8" t="s">
        <v>15</v>
      </c>
      <c r="C12" s="8"/>
      <c r="D12" s="9"/>
      <c r="E12" s="10" t="s">
        <v>16</v>
      </c>
      <c r="F12" s="7"/>
      <c r="G12" s="7"/>
      <c r="H12" s="7"/>
      <c r="I12" s="7"/>
      <c r="J12" s="7"/>
    </row>
    <row r="13" spans="2:17" ht="18.75" x14ac:dyDescent="0.3">
      <c r="B13" s="8"/>
      <c r="C13" s="8" t="s">
        <v>15</v>
      </c>
      <c r="D13" s="9"/>
      <c r="E13" s="10" t="s">
        <v>18</v>
      </c>
      <c r="F13" s="7"/>
      <c r="G13" s="7"/>
      <c r="H13" s="7"/>
      <c r="I13" s="7"/>
      <c r="J13" s="7"/>
    </row>
    <row r="14" spans="2:17" ht="18.75" x14ac:dyDescent="0.3">
      <c r="B14" s="8"/>
      <c r="C14" s="8"/>
      <c r="D14" s="9">
        <v>1</v>
      </c>
      <c r="E14" s="6" t="s">
        <v>57</v>
      </c>
      <c r="F14" s="7">
        <v>720</v>
      </c>
      <c r="G14" s="7">
        <v>368040</v>
      </c>
      <c r="H14" s="7">
        <f t="shared" ref="H14:H19" si="0">(I14-G14)</f>
        <v>5520</v>
      </c>
      <c r="I14" s="7">
        <v>373560</v>
      </c>
      <c r="J14" s="7">
        <f t="shared" ref="J14:J19" si="1">(F14+I14)</f>
        <v>374280</v>
      </c>
    </row>
    <row r="15" spans="2:17" ht="18.75" x14ac:dyDescent="0.3">
      <c r="B15" s="8"/>
      <c r="C15" s="8"/>
      <c r="D15" s="9">
        <v>2</v>
      </c>
      <c r="E15" s="6" t="s">
        <v>52</v>
      </c>
      <c r="F15" s="7">
        <v>97</v>
      </c>
      <c r="G15" s="7">
        <v>24056</v>
      </c>
      <c r="H15" s="7">
        <f t="shared" si="0"/>
        <v>-679</v>
      </c>
      <c r="I15" s="7">
        <v>23377</v>
      </c>
      <c r="J15" s="7">
        <f t="shared" si="1"/>
        <v>23474</v>
      </c>
    </row>
    <row r="16" spans="2:17" ht="18.75" x14ac:dyDescent="0.3">
      <c r="B16" s="8"/>
      <c r="C16" s="8"/>
      <c r="D16" s="9">
        <v>3</v>
      </c>
      <c r="E16" s="6" t="s">
        <v>53</v>
      </c>
      <c r="F16" s="7">
        <v>0</v>
      </c>
      <c r="G16" s="7">
        <v>1750</v>
      </c>
      <c r="H16" s="7">
        <f t="shared" si="0"/>
        <v>0</v>
      </c>
      <c r="I16" s="7">
        <v>1750</v>
      </c>
      <c r="J16" s="7">
        <f t="shared" si="1"/>
        <v>1750</v>
      </c>
    </row>
    <row r="17" spans="2:10" ht="18.75" x14ac:dyDescent="0.3">
      <c r="B17" s="8"/>
      <c r="C17" s="8"/>
      <c r="D17" s="9">
        <v>4</v>
      </c>
      <c r="E17" s="51" t="s">
        <v>56</v>
      </c>
      <c r="F17" s="7">
        <v>0</v>
      </c>
      <c r="G17" s="7">
        <v>6960</v>
      </c>
      <c r="H17" s="7">
        <f t="shared" si="0"/>
        <v>480</v>
      </c>
      <c r="I17" s="7">
        <v>7440</v>
      </c>
      <c r="J17" s="7">
        <f t="shared" si="1"/>
        <v>7440</v>
      </c>
    </row>
    <row r="18" spans="2:10" ht="18.75" x14ac:dyDescent="0.3">
      <c r="B18" s="8"/>
      <c r="C18" s="8"/>
      <c r="D18" s="9">
        <v>5</v>
      </c>
      <c r="E18" s="6" t="s">
        <v>54</v>
      </c>
      <c r="F18" s="7">
        <v>0</v>
      </c>
      <c r="G18" s="7">
        <v>97</v>
      </c>
      <c r="H18" s="7">
        <f t="shared" si="0"/>
        <v>0</v>
      </c>
      <c r="I18" s="7">
        <v>97</v>
      </c>
      <c r="J18" s="7">
        <f t="shared" si="1"/>
        <v>97</v>
      </c>
    </row>
    <row r="19" spans="2:10" ht="18.75" x14ac:dyDescent="0.3">
      <c r="B19" s="8"/>
      <c r="C19" s="8"/>
      <c r="D19" s="9">
        <v>6</v>
      </c>
      <c r="E19" s="6" t="s">
        <v>55</v>
      </c>
      <c r="F19" s="37">
        <v>0</v>
      </c>
      <c r="G19" s="37">
        <v>350</v>
      </c>
      <c r="H19" s="37">
        <f t="shared" si="0"/>
        <v>0</v>
      </c>
      <c r="I19" s="37">
        <v>350</v>
      </c>
      <c r="J19" s="37">
        <f t="shared" si="1"/>
        <v>350</v>
      </c>
    </row>
    <row r="20" spans="2:10" ht="1.5" customHeight="1" x14ac:dyDescent="0.3">
      <c r="B20" s="8"/>
      <c r="C20" s="8"/>
      <c r="D20" s="9"/>
      <c r="E20" s="6"/>
      <c r="F20" s="7"/>
      <c r="G20" s="38">
        <v>97</v>
      </c>
      <c r="H20" s="7"/>
      <c r="I20" s="7"/>
      <c r="J20" s="7"/>
    </row>
    <row r="21" spans="2:10" ht="18" customHeight="1" x14ac:dyDescent="0.3">
      <c r="B21" s="8"/>
      <c r="C21" s="8"/>
      <c r="D21" s="9"/>
      <c r="E21" s="6" t="s">
        <v>27</v>
      </c>
      <c r="F21" s="39">
        <f>SUM(F14+F15+F17+F19+F20)</f>
        <v>817</v>
      </c>
      <c r="G21" s="39">
        <f>(G14+G15+G16+G17+G18+G19)</f>
        <v>401253</v>
      </c>
      <c r="H21" s="39">
        <f>(H14+H15+H16+H17+H18+H19)</f>
        <v>5321</v>
      </c>
      <c r="I21" s="39">
        <f>(I14+I15+I16+I17+I18+I19)</f>
        <v>406574</v>
      </c>
      <c r="J21" s="39">
        <f>(F21+I21)</f>
        <v>407391</v>
      </c>
    </row>
    <row r="22" spans="2:10" ht="18" customHeight="1" thickBot="1" x14ac:dyDescent="0.35">
      <c r="B22" s="12"/>
      <c r="C22" s="11"/>
      <c r="D22" s="12"/>
      <c r="E22" s="40" t="s">
        <v>37</v>
      </c>
      <c r="F22" s="41">
        <f>(F21)</f>
        <v>817</v>
      </c>
      <c r="G22" s="41">
        <f>(G21)</f>
        <v>401253</v>
      </c>
      <c r="H22" s="41">
        <f>(I22-G22)</f>
        <v>5321</v>
      </c>
      <c r="I22" s="41">
        <f>(I21)</f>
        <v>406574</v>
      </c>
      <c r="J22" s="41">
        <f>(F22+I22)</f>
        <v>407391</v>
      </c>
    </row>
    <row r="23" spans="2:10" ht="3.6" customHeight="1" thickTop="1" x14ac:dyDescent="0.3">
      <c r="B23" s="8"/>
      <c r="C23" s="8"/>
      <c r="D23" s="9"/>
      <c r="E23" s="6"/>
      <c r="F23" s="7"/>
      <c r="G23" s="7"/>
      <c r="H23" s="7"/>
      <c r="I23" s="48">
        <f>SUM(I14:I21)</f>
        <v>813148</v>
      </c>
      <c r="J23" s="7"/>
    </row>
    <row r="24" spans="2:10" ht="18" customHeight="1" x14ac:dyDescent="0.3">
      <c r="B24" s="8" t="s">
        <v>17</v>
      </c>
      <c r="C24" s="8"/>
      <c r="D24" s="9"/>
      <c r="E24" s="10" t="s">
        <v>43</v>
      </c>
      <c r="F24" s="7"/>
      <c r="G24" s="7"/>
      <c r="H24" s="7"/>
      <c r="I24" s="48"/>
      <c r="J24" s="7"/>
    </row>
    <row r="25" spans="2:10" ht="18.75" x14ac:dyDescent="0.3">
      <c r="B25" s="8"/>
      <c r="C25" s="8" t="s">
        <v>17</v>
      </c>
      <c r="D25" s="9"/>
      <c r="E25" s="10" t="s">
        <v>19</v>
      </c>
      <c r="F25" s="7"/>
      <c r="G25" s="7"/>
      <c r="H25" s="7"/>
      <c r="I25" s="48"/>
      <c r="J25" s="7"/>
    </row>
    <row r="26" spans="2:10" ht="18.75" x14ac:dyDescent="0.3">
      <c r="B26" s="8"/>
      <c r="C26" s="8"/>
      <c r="D26" s="9">
        <v>7</v>
      </c>
      <c r="E26" s="6" t="s">
        <v>47</v>
      </c>
      <c r="F26" s="7">
        <v>0</v>
      </c>
      <c r="G26" s="7">
        <v>580</v>
      </c>
      <c r="H26" s="42">
        <f>(I26-G26)</f>
        <v>0</v>
      </c>
      <c r="I26" s="7">
        <v>580</v>
      </c>
      <c r="J26" s="7">
        <f>(F26+I26)</f>
        <v>580</v>
      </c>
    </row>
    <row r="27" spans="2:10" ht="18.75" x14ac:dyDescent="0.3">
      <c r="B27" s="8"/>
      <c r="C27" s="8"/>
      <c r="D27" s="9">
        <v>8</v>
      </c>
      <c r="E27" s="6" t="s">
        <v>45</v>
      </c>
      <c r="F27" s="7">
        <v>0</v>
      </c>
      <c r="G27" s="7">
        <v>100</v>
      </c>
      <c r="H27" s="42">
        <f>(I27-G27)</f>
        <v>0</v>
      </c>
      <c r="I27" s="7">
        <v>100</v>
      </c>
      <c r="J27" s="7">
        <f>(F27+I27)</f>
        <v>100</v>
      </c>
    </row>
    <row r="28" spans="2:10" ht="18.75" x14ac:dyDescent="0.3">
      <c r="B28" s="8"/>
      <c r="C28" s="8"/>
      <c r="D28" s="9">
        <v>9</v>
      </c>
      <c r="E28" s="6" t="s">
        <v>46</v>
      </c>
      <c r="F28" s="7">
        <v>0</v>
      </c>
      <c r="G28" s="7">
        <v>10</v>
      </c>
      <c r="H28" s="42">
        <f>(I28-G28)</f>
        <v>0</v>
      </c>
      <c r="I28" s="7">
        <v>10</v>
      </c>
      <c r="J28" s="7">
        <f>(F28+I28)</f>
        <v>10</v>
      </c>
    </row>
    <row r="29" spans="2:10" ht="18.75" x14ac:dyDescent="0.3">
      <c r="B29" s="8"/>
      <c r="C29" s="8"/>
      <c r="D29" s="9">
        <v>10</v>
      </c>
      <c r="E29" s="6" t="s">
        <v>20</v>
      </c>
      <c r="F29" s="7">
        <v>0</v>
      </c>
      <c r="G29" s="43" t="s">
        <v>42</v>
      </c>
      <c r="H29" s="42">
        <v>0</v>
      </c>
      <c r="I29" s="43" t="s">
        <v>42</v>
      </c>
      <c r="J29" s="7">
        <v>0</v>
      </c>
    </row>
    <row r="30" spans="2:10" ht="18.75" x14ac:dyDescent="0.3">
      <c r="B30" s="8"/>
      <c r="C30" s="8"/>
      <c r="D30" s="9">
        <v>11</v>
      </c>
      <c r="E30" s="6" t="s">
        <v>21</v>
      </c>
      <c r="F30" s="7">
        <v>0</v>
      </c>
      <c r="G30" s="7">
        <v>500</v>
      </c>
      <c r="H30" s="42">
        <f>(I30-G30)</f>
        <v>0</v>
      </c>
      <c r="I30" s="7">
        <v>500</v>
      </c>
      <c r="J30" s="7">
        <f>(F30+I30)</f>
        <v>500</v>
      </c>
    </row>
    <row r="31" spans="2:10" ht="18.75" x14ac:dyDescent="0.3">
      <c r="B31" s="8"/>
      <c r="C31" s="8"/>
      <c r="D31" s="9">
        <v>12</v>
      </c>
      <c r="E31" s="6" t="s">
        <v>22</v>
      </c>
      <c r="F31" s="7">
        <v>0</v>
      </c>
      <c r="G31" s="7">
        <v>150</v>
      </c>
      <c r="H31" s="42">
        <f>(I31-G31)</f>
        <v>0</v>
      </c>
      <c r="I31" s="7">
        <v>150</v>
      </c>
      <c r="J31" s="7">
        <f>(F31+I31)</f>
        <v>150</v>
      </c>
    </row>
    <row r="32" spans="2:10" ht="1.5" customHeight="1" x14ac:dyDescent="0.3">
      <c r="B32" s="8"/>
      <c r="C32" s="8"/>
      <c r="D32" s="9"/>
      <c r="E32" s="6"/>
      <c r="F32" s="7">
        <v>0</v>
      </c>
      <c r="G32" s="7">
        <f>SUM(F32)</f>
        <v>0</v>
      </c>
      <c r="H32" s="42"/>
      <c r="I32" s="7">
        <f>SUM(H32)</f>
        <v>0</v>
      </c>
      <c r="J32" s="7"/>
    </row>
    <row r="33" spans="2:12" ht="18.600000000000001" customHeight="1" x14ac:dyDescent="0.3">
      <c r="B33" s="8"/>
      <c r="C33" s="8"/>
      <c r="D33" s="9"/>
      <c r="E33" s="6" t="s">
        <v>28</v>
      </c>
      <c r="F33" s="38">
        <f>(F26+F27+F29+F30+F31)</f>
        <v>0</v>
      </c>
      <c r="G33" s="38">
        <f>SUM(G26+G27+G28+G30+G31)</f>
        <v>1340</v>
      </c>
      <c r="H33" s="53">
        <f>(I33-G33)</f>
        <v>0</v>
      </c>
      <c r="I33" s="38">
        <f>(I26+I27+I28+I30+I31)</f>
        <v>1340</v>
      </c>
      <c r="J33" s="38">
        <f>F33+I33</f>
        <v>1340</v>
      </c>
    </row>
    <row r="34" spans="2:12" ht="1.1499999999999999" customHeight="1" x14ac:dyDescent="0.3">
      <c r="B34" s="8"/>
      <c r="C34" s="8"/>
      <c r="D34" s="9"/>
      <c r="E34" s="6"/>
      <c r="F34" s="7"/>
      <c r="G34" s="7"/>
      <c r="H34" s="7"/>
      <c r="I34" s="48"/>
      <c r="J34" s="7"/>
    </row>
    <row r="35" spans="2:12" ht="18.75" x14ac:dyDescent="0.3">
      <c r="B35" s="8"/>
      <c r="C35" s="8" t="s">
        <v>23</v>
      </c>
      <c r="D35" s="9"/>
      <c r="E35" s="10" t="s">
        <v>24</v>
      </c>
      <c r="F35" s="7"/>
      <c r="G35" s="7"/>
      <c r="H35" s="7"/>
      <c r="I35" s="48"/>
      <c r="J35" s="7"/>
    </row>
    <row r="36" spans="2:12" ht="18.75" x14ac:dyDescent="0.3">
      <c r="B36" s="8"/>
      <c r="C36" s="8"/>
      <c r="D36" s="9">
        <v>13</v>
      </c>
      <c r="E36" s="51" t="s">
        <v>25</v>
      </c>
      <c r="F36" s="52">
        <v>0</v>
      </c>
      <c r="G36" s="50" t="s">
        <v>42</v>
      </c>
      <c r="H36" s="52">
        <v>0</v>
      </c>
      <c r="I36" s="50" t="s">
        <v>42</v>
      </c>
      <c r="J36" s="52">
        <v>0</v>
      </c>
    </row>
    <row r="37" spans="2:12" ht="18.75" x14ac:dyDescent="0.3">
      <c r="B37" s="8"/>
      <c r="C37" s="8"/>
      <c r="D37" s="9">
        <v>14</v>
      </c>
      <c r="E37" s="6" t="s">
        <v>26</v>
      </c>
      <c r="F37" s="7">
        <v>0</v>
      </c>
      <c r="G37" s="43" t="s">
        <v>42</v>
      </c>
      <c r="H37" s="43">
        <v>0</v>
      </c>
      <c r="I37" s="50" t="s">
        <v>42</v>
      </c>
      <c r="J37" s="7">
        <v>0</v>
      </c>
    </row>
    <row r="38" spans="2:12" ht="1.9" customHeight="1" x14ac:dyDescent="0.3">
      <c r="B38" s="8"/>
      <c r="C38" s="8"/>
      <c r="D38" s="9"/>
      <c r="E38" s="6"/>
      <c r="F38" s="37">
        <f>SUM(D38:E38)</f>
        <v>0</v>
      </c>
      <c r="G38" s="37">
        <f>SUM(D38:F38)</f>
        <v>0</v>
      </c>
      <c r="H38" s="37"/>
      <c r="I38" s="50">
        <f>SUM(F38:H38)</f>
        <v>0</v>
      </c>
      <c r="J38" s="7"/>
    </row>
    <row r="39" spans="2:12" ht="18.75" x14ac:dyDescent="0.3">
      <c r="B39" s="8"/>
      <c r="C39" s="8"/>
      <c r="D39" s="9"/>
      <c r="E39" s="6" t="s">
        <v>30</v>
      </c>
      <c r="F39" s="38">
        <f>(F36+F37)</f>
        <v>0</v>
      </c>
      <c r="G39" s="38">
        <v>0</v>
      </c>
      <c r="H39" s="7">
        <v>0</v>
      </c>
      <c r="I39" s="54">
        <v>0</v>
      </c>
      <c r="J39" s="38">
        <f>(F39+I39)</f>
        <v>0</v>
      </c>
    </row>
    <row r="40" spans="2:12" ht="1.9" customHeight="1" x14ac:dyDescent="0.3">
      <c r="B40" s="8"/>
      <c r="C40" s="8"/>
      <c r="D40" s="9"/>
      <c r="E40" s="6"/>
      <c r="F40" s="7"/>
      <c r="G40" s="7"/>
      <c r="H40" s="7"/>
      <c r="I40" s="48"/>
      <c r="J40" s="7"/>
    </row>
    <row r="41" spans="2:12" ht="18.75" x14ac:dyDescent="0.3">
      <c r="B41" s="8"/>
      <c r="C41" s="8" t="s">
        <v>31</v>
      </c>
      <c r="D41" s="9"/>
      <c r="E41" s="10" t="s">
        <v>32</v>
      </c>
      <c r="F41" s="7"/>
      <c r="G41" s="7"/>
      <c r="H41" s="7" t="s">
        <v>29</v>
      </c>
      <c r="I41" s="48"/>
      <c r="J41" s="7" t="s">
        <v>29</v>
      </c>
      <c r="K41" s="4"/>
      <c r="L41" s="3"/>
    </row>
    <row r="42" spans="2:12" ht="18.75" x14ac:dyDescent="0.3">
      <c r="B42" s="8"/>
      <c r="C42" s="8"/>
      <c r="D42" s="9">
        <v>15</v>
      </c>
      <c r="E42" s="6" t="s">
        <v>33</v>
      </c>
      <c r="F42" s="7">
        <v>0</v>
      </c>
      <c r="G42" s="7">
        <v>500</v>
      </c>
      <c r="H42" s="7">
        <v>-500</v>
      </c>
      <c r="I42" s="50" t="s">
        <v>42</v>
      </c>
      <c r="J42" s="7">
        <v>0</v>
      </c>
    </row>
    <row r="43" spans="2:12" ht="18.75" x14ac:dyDescent="0.3">
      <c r="B43" s="8"/>
      <c r="C43" s="8"/>
      <c r="D43" s="9">
        <v>16</v>
      </c>
      <c r="E43" s="44" t="s">
        <v>34</v>
      </c>
      <c r="F43" s="7">
        <v>516.46</v>
      </c>
      <c r="G43" s="7">
        <v>2000</v>
      </c>
      <c r="H43" s="7">
        <f>(I43-G43)</f>
        <v>0</v>
      </c>
      <c r="I43" s="7">
        <v>2000</v>
      </c>
      <c r="J43" s="7">
        <f>(F43+I43)</f>
        <v>2516.46</v>
      </c>
    </row>
    <row r="44" spans="2:12" ht="18.75" x14ac:dyDescent="0.3">
      <c r="B44" s="8"/>
      <c r="C44" s="8"/>
      <c r="D44" s="9">
        <v>17</v>
      </c>
      <c r="E44" s="44" t="s">
        <v>41</v>
      </c>
      <c r="F44" s="7">
        <v>0</v>
      </c>
      <c r="G44" s="43">
        <v>1000</v>
      </c>
      <c r="H44" s="7">
        <f>(I44-G44)</f>
        <v>0</v>
      </c>
      <c r="I44" s="43">
        <v>1000</v>
      </c>
      <c r="J44" s="7">
        <f>(F44+I44)</f>
        <v>1000</v>
      </c>
    </row>
    <row r="45" spans="2:12" ht="18.75" x14ac:dyDescent="0.3">
      <c r="B45" s="8"/>
      <c r="C45" s="8"/>
      <c r="D45" s="9">
        <v>18</v>
      </c>
      <c r="E45" s="51" t="s">
        <v>58</v>
      </c>
      <c r="F45" s="7">
        <v>154.96</v>
      </c>
      <c r="G45" s="43">
        <v>1628.12</v>
      </c>
      <c r="H45" s="7">
        <f>(I45-G45)</f>
        <v>26</v>
      </c>
      <c r="I45" s="43">
        <v>1654.12</v>
      </c>
      <c r="J45" s="7">
        <f>(F45+I45)</f>
        <v>1809.08</v>
      </c>
    </row>
    <row r="46" spans="2:12" ht="1.5" customHeight="1" x14ac:dyDescent="0.3">
      <c r="B46" s="8"/>
      <c r="C46" s="8"/>
      <c r="D46" s="9"/>
      <c r="E46" s="6"/>
      <c r="F46" s="7">
        <f>SUM(F39:F45)</f>
        <v>671.42000000000007</v>
      </c>
      <c r="G46" s="7">
        <f>SUM(G39:G45)</f>
        <v>5128.12</v>
      </c>
      <c r="H46" s="7"/>
      <c r="I46" s="7"/>
      <c r="J46" s="7"/>
    </row>
    <row r="47" spans="2:12" ht="18.75" x14ac:dyDescent="0.3">
      <c r="B47" s="8"/>
      <c r="C47" s="8"/>
      <c r="D47" s="9"/>
      <c r="E47" s="6" t="s">
        <v>35</v>
      </c>
      <c r="F47" s="55">
        <f>(F42+F43+F44+F45)</f>
        <v>671.42000000000007</v>
      </c>
      <c r="G47" s="55">
        <f>(G42+G43+G44+G45)</f>
        <v>5128.12</v>
      </c>
      <c r="H47" s="55">
        <v>0</v>
      </c>
      <c r="I47" s="55">
        <f>(I43+I44+I45)</f>
        <v>4654.12</v>
      </c>
      <c r="J47" s="55">
        <f>(F47+I47)</f>
        <v>5325.54</v>
      </c>
    </row>
    <row r="48" spans="2:12" ht="18" customHeight="1" thickBot="1" x14ac:dyDescent="0.35">
      <c r="B48" s="11"/>
      <c r="C48" s="11"/>
      <c r="D48" s="12"/>
      <c r="E48" s="45" t="s">
        <v>36</v>
      </c>
      <c r="F48" s="46">
        <f>(F33+F39+F47)</f>
        <v>671.42000000000007</v>
      </c>
      <c r="G48" s="46">
        <f>(G33+G39+G47)</f>
        <v>6468.12</v>
      </c>
      <c r="H48" s="46">
        <f>(I48-G48)</f>
        <v>-474</v>
      </c>
      <c r="I48" s="46">
        <f>(I33+I39+I47)</f>
        <v>5994.12</v>
      </c>
      <c r="J48" s="46">
        <f>(F48+I48)</f>
        <v>6665.54</v>
      </c>
    </row>
    <row r="49" spans="2:10" ht="18" customHeight="1" thickTop="1" thickBot="1" x14ac:dyDescent="0.35">
      <c r="B49" s="56"/>
      <c r="C49" s="56"/>
      <c r="D49" s="57"/>
      <c r="E49" s="45" t="s">
        <v>44</v>
      </c>
      <c r="F49" s="47">
        <f>(F22+F48)</f>
        <v>1488.42</v>
      </c>
      <c r="G49" s="47">
        <f>(G22+G48)</f>
        <v>407721.12</v>
      </c>
      <c r="H49" s="47">
        <f>(I49-G49)</f>
        <v>4847</v>
      </c>
      <c r="I49" s="47">
        <f>(I22+I48)</f>
        <v>412568.12</v>
      </c>
      <c r="J49" s="47">
        <f>(F49+I49)</f>
        <v>414056.54</v>
      </c>
    </row>
    <row r="50" spans="2:10" ht="20.25" customHeight="1" thickTop="1" thickBot="1" x14ac:dyDescent="0.35">
      <c r="B50" s="11"/>
      <c r="C50" s="11"/>
      <c r="D50" s="12"/>
      <c r="E50" s="45" t="s">
        <v>38</v>
      </c>
      <c r="F50" s="47">
        <f>(F10+F22+F48)</f>
        <v>1488.42</v>
      </c>
      <c r="G50" s="47">
        <f>(G10+G22+G48)</f>
        <v>658455.26</v>
      </c>
      <c r="H50" s="47">
        <f>(I50-G50)</f>
        <v>56180.609999999986</v>
      </c>
      <c r="I50" s="47">
        <f>(I10+I22+I48)</f>
        <v>714635.87</v>
      </c>
      <c r="J50" s="47">
        <f>(F50+I50)</f>
        <v>716124.29</v>
      </c>
    </row>
    <row r="51" spans="2:10" ht="13.5" thickTop="1" x14ac:dyDescent="0.2"/>
  </sheetData>
  <mergeCells count="1">
    <mergeCell ref="B1:M1"/>
  </mergeCells>
  <phoneticPr fontId="4" type="noConversion"/>
  <pageMargins left="0.39370078740157483" right="0" top="0.19685039370078741" bottom="0.39370078740157483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BFB42-6A7D-4553-A9D8-8D155F17DD3B}">
  <dimension ref="B1:N38"/>
  <sheetViews>
    <sheetView workbookViewId="0">
      <selection activeCell="Q26" sqref="Q26"/>
    </sheetView>
  </sheetViews>
  <sheetFormatPr defaultRowHeight="12.75" x14ac:dyDescent="0.2"/>
  <cols>
    <col min="1" max="1" width="2.140625" customWidth="1"/>
    <col min="2" max="4" width="5.7109375" customWidth="1"/>
    <col min="5" max="5" width="54.42578125" customWidth="1"/>
    <col min="6" max="10" width="18.28515625" customWidth="1"/>
    <col min="15" max="15" width="0.42578125" customWidth="1"/>
    <col min="16" max="16" width="11.85546875" customWidth="1"/>
  </cols>
  <sheetData>
    <row r="1" spans="2:14" ht="28.9" customHeight="1" x14ac:dyDescent="0.4">
      <c r="B1" s="75" t="s">
        <v>48</v>
      </c>
      <c r="C1" s="75"/>
      <c r="D1" s="74"/>
      <c r="E1" s="74"/>
      <c r="F1" s="74"/>
      <c r="G1" s="74"/>
      <c r="H1" s="74"/>
      <c r="I1" s="74"/>
      <c r="J1" s="73" t="s">
        <v>29</v>
      </c>
      <c r="K1" s="73"/>
      <c r="L1" s="73"/>
      <c r="M1" s="73"/>
      <c r="N1" s="49">
        <v>2</v>
      </c>
    </row>
    <row r="2" spans="2:14" ht="4.1500000000000004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4" ht="20.45" customHeight="1" x14ac:dyDescent="0.2">
      <c r="B3" s="72"/>
      <c r="C3" s="15"/>
      <c r="D3" s="15" t="s">
        <v>6</v>
      </c>
      <c r="E3" s="71"/>
      <c r="F3" s="70" t="s">
        <v>7</v>
      </c>
      <c r="G3" s="18" t="s">
        <v>8</v>
      </c>
      <c r="H3" s="19" t="s">
        <v>51</v>
      </c>
      <c r="I3" s="20"/>
      <c r="J3" s="21"/>
    </row>
    <row r="4" spans="2:14" ht="17.45" customHeight="1" x14ac:dyDescent="0.3">
      <c r="B4" s="22"/>
      <c r="C4" s="23"/>
      <c r="D4" s="24"/>
      <c r="E4" s="24"/>
      <c r="F4" s="24" t="s">
        <v>3</v>
      </c>
      <c r="G4" s="24" t="s">
        <v>5</v>
      </c>
      <c r="H4" s="24" t="s">
        <v>9</v>
      </c>
      <c r="I4" s="25" t="s">
        <v>10</v>
      </c>
      <c r="J4" s="25" t="s">
        <v>11</v>
      </c>
    </row>
    <row r="5" spans="2:14" ht="17.45" customHeight="1" x14ac:dyDescent="0.3">
      <c r="B5" s="22" t="s">
        <v>0</v>
      </c>
      <c r="C5" s="22" t="s">
        <v>1</v>
      </c>
      <c r="D5" s="25" t="s">
        <v>2</v>
      </c>
      <c r="E5" s="25" t="s">
        <v>39</v>
      </c>
      <c r="F5" s="25" t="s">
        <v>4</v>
      </c>
      <c r="G5" s="25" t="s">
        <v>49</v>
      </c>
      <c r="H5" s="26"/>
      <c r="I5" s="25" t="s">
        <v>50</v>
      </c>
      <c r="J5" s="25" t="s">
        <v>12</v>
      </c>
    </row>
    <row r="6" spans="2:14" ht="17.45" customHeight="1" x14ac:dyDescent="0.3">
      <c r="B6" s="27"/>
      <c r="C6" s="27"/>
      <c r="D6" s="28"/>
      <c r="E6" s="28"/>
      <c r="F6" s="29" t="s">
        <v>59</v>
      </c>
      <c r="G6" s="29"/>
      <c r="H6" s="28"/>
      <c r="I6" s="28"/>
      <c r="J6" s="29" t="s">
        <v>50</v>
      </c>
    </row>
    <row r="7" spans="2:14" ht="18" customHeight="1" x14ac:dyDescent="0.3">
      <c r="B7" s="69"/>
      <c r="C7" s="69"/>
      <c r="D7" s="68"/>
      <c r="E7" s="68"/>
      <c r="F7" s="67">
        <v>1</v>
      </c>
      <c r="G7" s="67">
        <v>2</v>
      </c>
      <c r="H7" s="67" t="s">
        <v>14</v>
      </c>
      <c r="I7" s="67">
        <v>4</v>
      </c>
      <c r="J7" s="67" t="s">
        <v>13</v>
      </c>
    </row>
    <row r="8" spans="2:14" ht="18" customHeight="1" x14ac:dyDescent="0.3">
      <c r="B8" s="5"/>
      <c r="C8" s="5"/>
      <c r="D8" s="6"/>
      <c r="E8" s="10" t="s">
        <v>88</v>
      </c>
      <c r="F8" s="43">
        <v>1488.42</v>
      </c>
      <c r="G8" s="43">
        <v>658455.26</v>
      </c>
      <c r="H8" s="43">
        <f>(I8-G8)</f>
        <v>56180.609999999986</v>
      </c>
      <c r="I8" s="43">
        <v>714635.87</v>
      </c>
      <c r="J8" s="43">
        <f>(I8+F8)</f>
        <v>716124.29</v>
      </c>
    </row>
    <row r="9" spans="2:14" ht="18" customHeight="1" x14ac:dyDescent="0.3">
      <c r="B9" s="8" t="s">
        <v>23</v>
      </c>
      <c r="C9" s="8"/>
      <c r="D9" s="9"/>
      <c r="E9" s="10" t="s">
        <v>87</v>
      </c>
      <c r="F9" s="7"/>
      <c r="G9" s="7"/>
      <c r="H9" s="7"/>
      <c r="I9" s="7"/>
      <c r="J9" s="7"/>
    </row>
    <row r="10" spans="2:14" ht="18.75" x14ac:dyDescent="0.3">
      <c r="B10" s="8"/>
      <c r="C10" s="8" t="s">
        <v>86</v>
      </c>
      <c r="D10" s="9"/>
      <c r="E10" s="10" t="s">
        <v>85</v>
      </c>
      <c r="F10" s="7"/>
      <c r="G10" s="7" t="s">
        <v>29</v>
      </c>
      <c r="H10" s="7"/>
      <c r="I10" s="7"/>
      <c r="J10" s="7"/>
    </row>
    <row r="11" spans="2:14" ht="18.75" x14ac:dyDescent="0.3">
      <c r="B11" s="8"/>
      <c r="C11" s="8"/>
      <c r="D11" s="9">
        <v>19</v>
      </c>
      <c r="E11" s="6" t="s">
        <v>84</v>
      </c>
      <c r="F11" s="37">
        <v>0</v>
      </c>
      <c r="G11" s="37">
        <v>100</v>
      </c>
      <c r="H11" s="37">
        <f>(I11-G11)</f>
        <v>0</v>
      </c>
      <c r="I11" s="37">
        <v>100</v>
      </c>
      <c r="J11" s="37">
        <f>(F11+I11)</f>
        <v>100</v>
      </c>
    </row>
    <row r="12" spans="2:14" ht="2.25" customHeight="1" x14ac:dyDescent="0.3">
      <c r="B12" s="8"/>
      <c r="C12" s="8"/>
      <c r="D12" s="9"/>
      <c r="E12" s="6"/>
      <c r="F12" s="7"/>
      <c r="G12" s="7"/>
      <c r="H12" s="7"/>
      <c r="I12" s="7"/>
      <c r="J12" s="7"/>
    </row>
    <row r="13" spans="2:14" ht="18.75" x14ac:dyDescent="0.3">
      <c r="B13" s="8"/>
      <c r="C13" s="8"/>
      <c r="D13" s="9"/>
      <c r="E13" s="6" t="s">
        <v>83</v>
      </c>
      <c r="F13" s="7">
        <f>(F11)</f>
        <v>0</v>
      </c>
      <c r="G13" s="7">
        <v>100</v>
      </c>
      <c r="H13" s="7">
        <f>(I13-G13)</f>
        <v>0</v>
      </c>
      <c r="I13" s="7">
        <f>(I11)</f>
        <v>100</v>
      </c>
      <c r="J13" s="7">
        <f>(F13+I13)</f>
        <v>100</v>
      </c>
    </row>
    <row r="14" spans="2:14" ht="4.5" customHeight="1" x14ac:dyDescent="0.3">
      <c r="B14" s="5"/>
      <c r="C14" s="5"/>
      <c r="D14" s="6"/>
      <c r="E14" s="6"/>
      <c r="F14" s="7"/>
      <c r="G14" s="7"/>
      <c r="H14" s="7" t="s">
        <v>29</v>
      </c>
      <c r="I14" s="7"/>
      <c r="J14" s="7" t="s">
        <v>29</v>
      </c>
    </row>
    <row r="15" spans="2:14" ht="18.75" x14ac:dyDescent="0.3">
      <c r="B15" s="5"/>
      <c r="C15" s="8" t="s">
        <v>82</v>
      </c>
      <c r="D15" s="6"/>
      <c r="E15" s="10" t="s">
        <v>81</v>
      </c>
      <c r="F15" s="7"/>
      <c r="G15" s="7"/>
      <c r="H15" s="7" t="s">
        <v>29</v>
      </c>
      <c r="I15" s="7"/>
      <c r="J15" s="7" t="s">
        <v>29</v>
      </c>
    </row>
    <row r="16" spans="2:14" ht="18.75" x14ac:dyDescent="0.3">
      <c r="B16" s="5"/>
      <c r="C16" s="5"/>
      <c r="D16" s="9">
        <v>20</v>
      </c>
      <c r="E16" s="6" t="s">
        <v>80</v>
      </c>
      <c r="F16" s="37">
        <v>0</v>
      </c>
      <c r="G16" s="66" t="s">
        <v>77</v>
      </c>
      <c r="H16" s="37">
        <v>0</v>
      </c>
      <c r="I16" s="66" t="s">
        <v>79</v>
      </c>
      <c r="J16" s="37">
        <v>0</v>
      </c>
    </row>
    <row r="17" spans="2:11" ht="2.25" customHeight="1" x14ac:dyDescent="0.3">
      <c r="B17" s="5"/>
      <c r="C17" s="5"/>
      <c r="D17" s="9"/>
      <c r="E17" s="6"/>
      <c r="F17" s="7"/>
      <c r="G17" s="43"/>
      <c r="H17" s="7"/>
      <c r="I17" s="43"/>
      <c r="J17" s="7">
        <v>0</v>
      </c>
    </row>
    <row r="18" spans="2:11" ht="18.75" x14ac:dyDescent="0.3">
      <c r="B18" s="5"/>
      <c r="C18" s="5"/>
      <c r="D18" s="9"/>
      <c r="E18" s="6" t="s">
        <v>78</v>
      </c>
      <c r="F18" s="7">
        <f>(F16)</f>
        <v>0</v>
      </c>
      <c r="G18" s="43" t="s">
        <v>77</v>
      </c>
      <c r="H18" s="7">
        <v>0</v>
      </c>
      <c r="I18" s="43" t="str">
        <f>(I16)</f>
        <v>p.m</v>
      </c>
      <c r="J18" s="7">
        <v>0</v>
      </c>
    </row>
    <row r="19" spans="2:11" ht="4.5" customHeight="1" x14ac:dyDescent="0.3">
      <c r="B19" s="5"/>
      <c r="C19" s="5"/>
      <c r="D19" s="9"/>
      <c r="E19" s="6"/>
      <c r="F19" s="7"/>
      <c r="G19" s="7"/>
      <c r="H19" s="7"/>
      <c r="I19" s="7"/>
      <c r="J19" s="7"/>
    </row>
    <row r="20" spans="2:11" ht="18.75" x14ac:dyDescent="0.3">
      <c r="B20" s="5"/>
      <c r="C20" s="8" t="s">
        <v>76</v>
      </c>
      <c r="D20" s="9"/>
      <c r="E20" s="65" t="s">
        <v>75</v>
      </c>
      <c r="F20" s="7"/>
      <c r="G20" s="7"/>
      <c r="H20" s="7"/>
      <c r="I20" s="7"/>
      <c r="J20" s="7"/>
      <c r="K20" s="58"/>
    </row>
    <row r="21" spans="2:11" ht="18.75" x14ac:dyDescent="0.3">
      <c r="B21" s="5"/>
      <c r="C21" s="8"/>
      <c r="D21" s="9">
        <v>21</v>
      </c>
      <c r="E21" s="5" t="s">
        <v>75</v>
      </c>
      <c r="F21" s="37">
        <v>0</v>
      </c>
      <c r="G21" s="37">
        <v>90000</v>
      </c>
      <c r="H21" s="37">
        <f>(I21-G21)</f>
        <v>-15000</v>
      </c>
      <c r="I21" s="37">
        <v>75000</v>
      </c>
      <c r="J21" s="37">
        <f>(F21+I21)</f>
        <v>75000</v>
      </c>
    </row>
    <row r="22" spans="2:11" ht="2.25" customHeight="1" x14ac:dyDescent="0.3">
      <c r="B22" s="5"/>
      <c r="C22" s="8"/>
      <c r="D22" s="9"/>
      <c r="E22" s="5"/>
      <c r="F22" s="7"/>
      <c r="G22" s="7"/>
      <c r="H22" s="7"/>
      <c r="I22" s="7"/>
      <c r="J22" s="7"/>
    </row>
    <row r="23" spans="2:11" ht="18.75" x14ac:dyDescent="0.3">
      <c r="B23" s="5"/>
      <c r="C23" s="8"/>
      <c r="D23" s="9"/>
      <c r="E23" s="5" t="s">
        <v>74</v>
      </c>
      <c r="F23" s="39">
        <f>(F21)</f>
        <v>0</v>
      </c>
      <c r="G23" s="39">
        <f>(G21)</f>
        <v>90000</v>
      </c>
      <c r="H23" s="39">
        <f>(I23-G23)</f>
        <v>-15000</v>
      </c>
      <c r="I23" s="39">
        <f>(I21)</f>
        <v>75000</v>
      </c>
      <c r="J23" s="39">
        <f>(F23+I23)</f>
        <v>75000</v>
      </c>
    </row>
    <row r="24" spans="2:11" ht="18" customHeight="1" thickBot="1" x14ac:dyDescent="0.35">
      <c r="B24" s="64"/>
      <c r="C24" s="11"/>
      <c r="D24" s="12"/>
      <c r="E24" s="45" t="s">
        <v>73</v>
      </c>
      <c r="F24" s="47">
        <f>(F13+F18+F23)</f>
        <v>0</v>
      </c>
      <c r="G24" s="47">
        <f>(G13+G23)</f>
        <v>90100</v>
      </c>
      <c r="H24" s="47">
        <f>(I24-G24)</f>
        <v>-15000</v>
      </c>
      <c r="I24" s="47">
        <f>(I13+I23)</f>
        <v>75100</v>
      </c>
      <c r="J24" s="47">
        <f>(F24+I24)</f>
        <v>75100</v>
      </c>
      <c r="K24" s="58"/>
    </row>
    <row r="25" spans="2:11" ht="9.75" customHeight="1" thickTop="1" x14ac:dyDescent="0.3">
      <c r="B25" s="5"/>
      <c r="C25" s="8"/>
      <c r="D25" s="9"/>
      <c r="E25" s="6"/>
      <c r="F25" s="7"/>
      <c r="G25" s="7"/>
      <c r="H25" s="7"/>
      <c r="I25" s="7"/>
      <c r="J25" s="7"/>
      <c r="K25" s="58"/>
    </row>
    <row r="26" spans="2:11" ht="18.75" x14ac:dyDescent="0.3">
      <c r="B26" s="8" t="s">
        <v>31</v>
      </c>
      <c r="C26" s="8"/>
      <c r="D26" s="9"/>
      <c r="E26" s="10" t="s">
        <v>72</v>
      </c>
      <c r="F26" s="7"/>
      <c r="G26" s="7"/>
      <c r="H26" s="7"/>
      <c r="I26" s="7"/>
      <c r="J26" s="7"/>
    </row>
    <row r="27" spans="2:11" ht="18.75" x14ac:dyDescent="0.3">
      <c r="B27" s="8"/>
      <c r="C27" s="8" t="s">
        <v>71</v>
      </c>
      <c r="D27" s="9"/>
      <c r="E27" s="10" t="s">
        <v>70</v>
      </c>
      <c r="F27" s="7"/>
      <c r="G27" s="7"/>
      <c r="H27" s="7"/>
      <c r="I27" s="7"/>
      <c r="J27" s="7"/>
    </row>
    <row r="28" spans="2:11" ht="18.75" x14ac:dyDescent="0.3">
      <c r="B28" s="8"/>
      <c r="C28" s="8"/>
      <c r="D28" s="9">
        <v>22</v>
      </c>
      <c r="E28" s="6" t="s">
        <v>69</v>
      </c>
      <c r="F28" s="7">
        <v>0</v>
      </c>
      <c r="G28" s="7">
        <v>40000</v>
      </c>
      <c r="H28" s="7">
        <f>(I28-G28)</f>
        <v>-12000</v>
      </c>
      <c r="I28" s="7">
        <v>28000</v>
      </c>
      <c r="J28" s="7">
        <f>(F28+I28)</f>
        <v>28000</v>
      </c>
    </row>
    <row r="29" spans="2:11" ht="18.75" x14ac:dyDescent="0.3">
      <c r="B29" s="8"/>
      <c r="C29" s="8"/>
      <c r="D29" s="9">
        <v>23</v>
      </c>
      <c r="E29" s="6" t="s">
        <v>68</v>
      </c>
      <c r="F29" s="7">
        <v>0</v>
      </c>
      <c r="G29" s="7">
        <v>8000</v>
      </c>
      <c r="H29" s="7">
        <f>(I29-G29)</f>
        <v>0</v>
      </c>
      <c r="I29" s="7">
        <v>8000</v>
      </c>
      <c r="J29" s="7">
        <f>(F29+I29)</f>
        <v>8000</v>
      </c>
    </row>
    <row r="30" spans="2:11" ht="18.75" x14ac:dyDescent="0.3">
      <c r="B30" s="8"/>
      <c r="C30" s="8"/>
      <c r="D30" s="9">
        <v>24</v>
      </c>
      <c r="E30" s="6" t="s">
        <v>67</v>
      </c>
      <c r="F30" s="7"/>
      <c r="G30" s="7"/>
      <c r="H30" s="7"/>
      <c r="I30" s="7" t="s">
        <v>29</v>
      </c>
      <c r="J30" s="7"/>
    </row>
    <row r="31" spans="2:11" ht="18" customHeight="1" x14ac:dyDescent="0.3">
      <c r="B31" s="8"/>
      <c r="C31" s="8"/>
      <c r="D31" s="9"/>
      <c r="E31" s="6" t="s">
        <v>66</v>
      </c>
      <c r="F31" s="7">
        <v>0</v>
      </c>
      <c r="G31" s="7">
        <v>16000</v>
      </c>
      <c r="H31" s="7">
        <f>(I31-G31)</f>
        <v>0</v>
      </c>
      <c r="I31" s="7">
        <v>16000</v>
      </c>
      <c r="J31" s="7">
        <f>(F31+I31)</f>
        <v>16000</v>
      </c>
    </row>
    <row r="32" spans="2:11" ht="18.75" x14ac:dyDescent="0.3">
      <c r="B32" s="8"/>
      <c r="C32" s="8"/>
      <c r="D32" s="9">
        <v>25</v>
      </c>
      <c r="E32" s="6" t="s">
        <v>65</v>
      </c>
      <c r="F32" s="7">
        <v>0</v>
      </c>
      <c r="G32" s="7">
        <v>500</v>
      </c>
      <c r="H32" s="7">
        <f>(I32-G32)</f>
        <v>0</v>
      </c>
      <c r="I32" s="7">
        <v>500</v>
      </c>
      <c r="J32" s="7">
        <f>(F32+I32)</f>
        <v>500</v>
      </c>
    </row>
    <row r="33" spans="2:11" ht="18.75" x14ac:dyDescent="0.3">
      <c r="B33" s="8"/>
      <c r="C33" s="8"/>
      <c r="D33" s="9">
        <v>26</v>
      </c>
      <c r="E33" s="6" t="s">
        <v>64</v>
      </c>
      <c r="F33" s="7">
        <v>0</v>
      </c>
      <c r="G33" s="7">
        <v>5000</v>
      </c>
      <c r="H33" s="7">
        <f>(I33-G33)</f>
        <v>0</v>
      </c>
      <c r="I33" s="7">
        <v>5000</v>
      </c>
      <c r="J33" s="7">
        <f>(F33+I33)</f>
        <v>5000</v>
      </c>
    </row>
    <row r="34" spans="2:11" ht="2.25" customHeight="1" x14ac:dyDescent="0.3">
      <c r="B34" s="8"/>
      <c r="C34" s="8"/>
      <c r="D34" s="9"/>
      <c r="E34" s="6"/>
      <c r="F34" s="37"/>
      <c r="G34" s="37"/>
      <c r="H34" s="37"/>
      <c r="I34" s="37"/>
      <c r="J34" s="37"/>
    </row>
    <row r="35" spans="2:11" ht="18.75" x14ac:dyDescent="0.3">
      <c r="B35" s="8"/>
      <c r="C35" s="8"/>
      <c r="D35" s="9"/>
      <c r="E35" s="6" t="s">
        <v>63</v>
      </c>
      <c r="F35" s="7">
        <f>(F28+F29+F31+F32+F33)</f>
        <v>0</v>
      </c>
      <c r="G35" s="7">
        <f>G28+G29+G31+G32+G33</f>
        <v>69500</v>
      </c>
      <c r="H35" s="7">
        <f>(H28+H29+H31+H32+H33)</f>
        <v>-12000</v>
      </c>
      <c r="I35" s="7">
        <f>(I28+I29+I31+I32+I33)</f>
        <v>57500</v>
      </c>
      <c r="J35" s="7">
        <f>(F35+I35)</f>
        <v>57500</v>
      </c>
    </row>
    <row r="36" spans="2:11" ht="18" customHeight="1" thickBot="1" x14ac:dyDescent="0.35">
      <c r="B36" s="64"/>
      <c r="C36" s="64"/>
      <c r="D36" s="63"/>
      <c r="E36" s="45" t="s">
        <v>62</v>
      </c>
      <c r="F36" s="46">
        <f>(F35)</f>
        <v>0</v>
      </c>
      <c r="G36" s="46">
        <f>G35</f>
        <v>69500</v>
      </c>
      <c r="H36" s="46">
        <f>(H35)</f>
        <v>-12000</v>
      </c>
      <c r="I36" s="46">
        <f>(I35)</f>
        <v>57500</v>
      </c>
      <c r="J36" s="46">
        <f>(J35)</f>
        <v>57500</v>
      </c>
      <c r="K36" s="58"/>
    </row>
    <row r="37" spans="2:11" ht="21" customHeight="1" thickTop="1" thickBot="1" x14ac:dyDescent="0.35">
      <c r="B37" s="62"/>
      <c r="C37" s="62"/>
      <c r="D37" s="61"/>
      <c r="E37" s="60" t="s">
        <v>61</v>
      </c>
      <c r="F37" s="59">
        <f>(F8+F24+F36)</f>
        <v>1488.42</v>
      </c>
      <c r="G37" s="59">
        <f>(G8+G24+G36)</f>
        <v>818055.26</v>
      </c>
      <c r="H37" s="59">
        <f>(I37-G37)</f>
        <v>29180.609999999986</v>
      </c>
      <c r="I37" s="59">
        <f>(I8+I24+I36)</f>
        <v>847235.87</v>
      </c>
      <c r="J37" s="59">
        <f>(F37+I37)</f>
        <v>848724.29</v>
      </c>
      <c r="K37" s="58"/>
    </row>
    <row r="38" spans="2:11" ht="13.5" thickTop="1" x14ac:dyDescent="0.2"/>
  </sheetData>
  <pageMargins left="0.39370078740157483" right="0" top="0.19685039370078741" bottom="0.39370078740157483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7F863-96CF-4444-B2E2-906C5AC4C7C1}">
  <dimension ref="A1:N51"/>
  <sheetViews>
    <sheetView topLeftCell="A34" workbookViewId="0">
      <selection activeCell="D69" sqref="D69"/>
    </sheetView>
  </sheetViews>
  <sheetFormatPr defaultRowHeight="12.75" x14ac:dyDescent="0.2"/>
  <cols>
    <col min="1" max="3" width="5.7109375" customWidth="1"/>
    <col min="4" max="4" width="54.42578125" customWidth="1"/>
    <col min="5" max="9" width="18.28515625" customWidth="1"/>
    <col min="15" max="15" width="0.7109375" customWidth="1"/>
  </cols>
  <sheetData>
    <row r="1" spans="1:14" ht="28.9" customHeight="1" x14ac:dyDescent="0.4">
      <c r="A1" s="75" t="s">
        <v>118</v>
      </c>
      <c r="B1" s="75"/>
      <c r="C1" s="75"/>
      <c r="D1" s="75"/>
      <c r="E1" s="75"/>
      <c r="F1" s="75"/>
      <c r="G1" s="91"/>
      <c r="H1" s="91"/>
      <c r="I1" s="90" t="s">
        <v>29</v>
      </c>
      <c r="J1" s="90"/>
      <c r="K1" s="89"/>
      <c r="L1" s="89"/>
      <c r="M1" s="89"/>
      <c r="N1" s="49">
        <v>3</v>
      </c>
    </row>
    <row r="2" spans="1:14" ht="1.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4" ht="20.25" customHeight="1" x14ac:dyDescent="0.2">
      <c r="A3" s="72"/>
      <c r="B3" s="15"/>
      <c r="C3" s="15" t="s">
        <v>117</v>
      </c>
      <c r="D3" s="71"/>
      <c r="E3" s="17" t="s">
        <v>7</v>
      </c>
      <c r="F3" s="18" t="s">
        <v>8</v>
      </c>
      <c r="G3" s="19" t="s">
        <v>51</v>
      </c>
      <c r="H3" s="20"/>
      <c r="I3" s="21"/>
    </row>
    <row r="4" spans="1:14" ht="18.75" x14ac:dyDescent="0.3">
      <c r="A4" s="22"/>
      <c r="B4" s="23"/>
      <c r="C4" s="24"/>
      <c r="D4" s="24"/>
      <c r="E4" s="24" t="s">
        <v>116</v>
      </c>
      <c r="F4" s="24" t="s">
        <v>5</v>
      </c>
      <c r="G4" s="24" t="s">
        <v>9</v>
      </c>
      <c r="H4" s="25" t="s">
        <v>10</v>
      </c>
      <c r="I4" s="25" t="s">
        <v>11</v>
      </c>
    </row>
    <row r="5" spans="1:14" ht="18.75" x14ac:dyDescent="0.3">
      <c r="A5" s="22" t="s">
        <v>0</v>
      </c>
      <c r="B5" s="22" t="s">
        <v>1</v>
      </c>
      <c r="C5" s="25" t="s">
        <v>2</v>
      </c>
      <c r="D5" s="25" t="s">
        <v>39</v>
      </c>
      <c r="E5" s="25" t="s">
        <v>4</v>
      </c>
      <c r="F5" s="25" t="s">
        <v>49</v>
      </c>
      <c r="G5" s="26"/>
      <c r="H5" s="25" t="s">
        <v>50</v>
      </c>
      <c r="I5" s="25" t="s">
        <v>12</v>
      </c>
    </row>
    <row r="6" spans="1:14" ht="18.75" x14ac:dyDescent="0.3">
      <c r="A6" s="27"/>
      <c r="B6" s="27"/>
      <c r="C6" s="28"/>
      <c r="D6" s="28"/>
      <c r="E6" s="29" t="s">
        <v>59</v>
      </c>
      <c r="F6" s="29" t="s">
        <v>29</v>
      </c>
      <c r="G6" s="28"/>
      <c r="H6" s="28"/>
      <c r="I6" s="29" t="s">
        <v>50</v>
      </c>
    </row>
    <row r="7" spans="1:14" ht="18" customHeight="1" x14ac:dyDescent="0.3">
      <c r="A7" s="69"/>
      <c r="B7" s="69"/>
      <c r="C7" s="68"/>
      <c r="D7" s="68"/>
      <c r="E7" s="67">
        <v>1</v>
      </c>
      <c r="F7" s="67">
        <v>2</v>
      </c>
      <c r="G7" s="67" t="s">
        <v>14</v>
      </c>
      <c r="H7" s="67">
        <v>4</v>
      </c>
      <c r="I7" s="67" t="s">
        <v>13</v>
      </c>
    </row>
    <row r="8" spans="1:14" ht="18" customHeight="1" x14ac:dyDescent="0.3">
      <c r="A8" s="8" t="s">
        <v>15</v>
      </c>
      <c r="B8" s="8"/>
      <c r="C8" s="9"/>
      <c r="D8" s="10" t="s">
        <v>115</v>
      </c>
      <c r="E8" s="7"/>
      <c r="F8" s="7"/>
      <c r="G8" s="7"/>
      <c r="H8" s="7"/>
      <c r="I8" s="7"/>
    </row>
    <row r="9" spans="1:14" ht="18" customHeight="1" x14ac:dyDescent="0.3">
      <c r="A9" s="8"/>
      <c r="B9" s="8" t="s">
        <v>15</v>
      </c>
      <c r="C9" s="9"/>
      <c r="D9" s="10" t="s">
        <v>114</v>
      </c>
      <c r="E9" s="7"/>
      <c r="F9" s="7"/>
      <c r="G9" s="7"/>
      <c r="H9" s="7"/>
      <c r="I9" s="7"/>
    </row>
    <row r="10" spans="1:14" ht="18.75" x14ac:dyDescent="0.3">
      <c r="A10" s="8"/>
      <c r="B10" s="8"/>
      <c r="C10" s="9">
        <v>1</v>
      </c>
      <c r="D10" s="6" t="s">
        <v>113</v>
      </c>
      <c r="E10" s="7">
        <v>0</v>
      </c>
      <c r="F10" s="43">
        <v>0</v>
      </c>
      <c r="G10" s="7">
        <f>(H10-F10)</f>
        <v>0</v>
      </c>
      <c r="H10" s="43">
        <v>0</v>
      </c>
      <c r="I10" s="7">
        <f>(E10+H10)</f>
        <v>0</v>
      </c>
    </row>
    <row r="11" spans="1:14" ht="18.75" x14ac:dyDescent="0.3">
      <c r="A11" s="8"/>
      <c r="B11" s="8"/>
      <c r="C11" s="9">
        <v>2</v>
      </c>
      <c r="D11" s="6" t="s">
        <v>112</v>
      </c>
      <c r="E11" s="7">
        <v>0</v>
      </c>
      <c r="F11" s="7">
        <v>5000</v>
      </c>
      <c r="G11" s="7">
        <f>(H11-F11)</f>
        <v>1000</v>
      </c>
      <c r="H11" s="7">
        <v>6000</v>
      </c>
      <c r="I11" s="7">
        <f>(E11+H11)</f>
        <v>6000</v>
      </c>
    </row>
    <row r="12" spans="1:14" ht="18.75" x14ac:dyDescent="0.3">
      <c r="A12" s="8"/>
      <c r="B12" s="8"/>
      <c r="C12" s="9">
        <v>3</v>
      </c>
      <c r="D12" s="6" t="s">
        <v>111</v>
      </c>
      <c r="E12" s="7">
        <v>6148.8</v>
      </c>
      <c r="F12" s="7">
        <v>70000</v>
      </c>
      <c r="G12" s="7">
        <f>(H12-F12)</f>
        <v>5000</v>
      </c>
      <c r="H12" s="52">
        <v>75000</v>
      </c>
      <c r="I12" s="7">
        <f>(E12+H12)</f>
        <v>81148.800000000003</v>
      </c>
    </row>
    <row r="13" spans="1:14" ht="18.75" x14ac:dyDescent="0.3">
      <c r="A13" s="8"/>
      <c r="B13" s="8"/>
      <c r="C13" s="9">
        <v>4</v>
      </c>
      <c r="D13" s="6" t="s">
        <v>110</v>
      </c>
      <c r="E13" s="7" t="s">
        <v>29</v>
      </c>
      <c r="F13" s="7"/>
      <c r="G13" s="7" t="s">
        <v>29</v>
      </c>
      <c r="H13" s="7"/>
      <c r="I13" s="7" t="s">
        <v>29</v>
      </c>
    </row>
    <row r="14" spans="1:14" ht="18.75" x14ac:dyDescent="0.3">
      <c r="A14" s="8"/>
      <c r="B14" s="8"/>
      <c r="C14" s="9"/>
      <c r="D14" s="6" t="s">
        <v>109</v>
      </c>
      <c r="E14" s="7">
        <v>0</v>
      </c>
      <c r="F14" s="7">
        <v>5000</v>
      </c>
      <c r="G14" s="7">
        <f>(H14-F14)</f>
        <v>0</v>
      </c>
      <c r="H14" s="7">
        <v>5000</v>
      </c>
      <c r="I14" s="7">
        <f>(E14+H14)</f>
        <v>5000</v>
      </c>
    </row>
    <row r="15" spans="1:14" ht="1.5" customHeight="1" x14ac:dyDescent="0.3">
      <c r="A15" s="8"/>
      <c r="B15" s="8"/>
      <c r="C15" s="9"/>
      <c r="D15" s="6"/>
      <c r="E15" s="37"/>
      <c r="F15" s="37"/>
      <c r="G15" s="37"/>
      <c r="H15" s="37"/>
      <c r="I15" s="37"/>
    </row>
    <row r="16" spans="1:14" ht="18.75" x14ac:dyDescent="0.3">
      <c r="A16" s="8"/>
      <c r="B16" s="8"/>
      <c r="C16" s="9"/>
      <c r="D16" s="5" t="s">
        <v>27</v>
      </c>
      <c r="E16" s="7">
        <f>(E10+E11+E12+E14)</f>
        <v>6148.8</v>
      </c>
      <c r="F16" s="7">
        <f>(F10+F11+F12+F14)</f>
        <v>80000</v>
      </c>
      <c r="G16" s="7">
        <f>(G10+G11+G12+G14)</f>
        <v>6000</v>
      </c>
      <c r="H16" s="7">
        <f>(H10+H11+H12+H14)</f>
        <v>86000</v>
      </c>
      <c r="I16" s="7">
        <f>(E16+H16)</f>
        <v>92148.800000000003</v>
      </c>
      <c r="J16" s="58"/>
    </row>
    <row r="17" spans="1:10" ht="2.25" customHeight="1" x14ac:dyDescent="0.3">
      <c r="A17" s="5"/>
      <c r="B17" s="8"/>
      <c r="C17" s="6"/>
      <c r="D17" s="6"/>
      <c r="E17" s="7"/>
      <c r="F17" s="7"/>
      <c r="G17" s="7"/>
      <c r="H17" s="7"/>
      <c r="I17" s="7"/>
    </row>
    <row r="18" spans="1:10" ht="18" customHeight="1" x14ac:dyDescent="0.3">
      <c r="A18" s="5"/>
      <c r="B18" s="8" t="s">
        <v>17</v>
      </c>
      <c r="C18" s="6"/>
      <c r="D18" s="10" t="s">
        <v>108</v>
      </c>
      <c r="E18" s="7"/>
      <c r="F18" s="7"/>
      <c r="G18" s="7"/>
      <c r="H18" s="7"/>
      <c r="I18" s="7"/>
    </row>
    <row r="19" spans="1:10" ht="18.75" x14ac:dyDescent="0.3">
      <c r="A19" s="8"/>
      <c r="B19" s="8"/>
      <c r="C19" s="9">
        <v>5</v>
      </c>
      <c r="D19" s="6" t="s">
        <v>107</v>
      </c>
      <c r="E19" s="7">
        <v>0</v>
      </c>
      <c r="F19" s="7">
        <v>50000</v>
      </c>
      <c r="G19" s="7">
        <f>(H19-F19)</f>
        <v>10000</v>
      </c>
      <c r="H19" s="7">
        <v>60000</v>
      </c>
      <c r="I19" s="7">
        <f>(E19+H19)</f>
        <v>60000</v>
      </c>
    </row>
    <row r="20" spans="1:10" ht="18.75" x14ac:dyDescent="0.3">
      <c r="A20" s="8"/>
      <c r="B20" s="8"/>
      <c r="C20" s="9">
        <v>6</v>
      </c>
      <c r="D20" s="6" t="s">
        <v>106</v>
      </c>
      <c r="E20" s="7">
        <v>0</v>
      </c>
      <c r="F20" s="7">
        <v>3000</v>
      </c>
      <c r="G20" s="7">
        <f>(H20-F20)</f>
        <v>0</v>
      </c>
      <c r="H20" s="7">
        <v>3000</v>
      </c>
      <c r="I20" s="7">
        <f>(E20+H20)</f>
        <v>3000</v>
      </c>
    </row>
    <row r="21" spans="1:10" ht="18.75" x14ac:dyDescent="0.3">
      <c r="A21" s="8"/>
      <c r="B21" s="8"/>
      <c r="C21" s="9">
        <v>7</v>
      </c>
      <c r="D21" s="6" t="s">
        <v>105</v>
      </c>
      <c r="E21" s="7">
        <v>0</v>
      </c>
      <c r="F21" s="43">
        <v>11000</v>
      </c>
      <c r="G21" s="7">
        <f>(H21-F21)</f>
        <v>11000</v>
      </c>
      <c r="H21" s="50">
        <v>22000</v>
      </c>
      <c r="I21" s="7">
        <v>0</v>
      </c>
    </row>
    <row r="22" spans="1:10" ht="1.1499999999999999" customHeight="1" x14ac:dyDescent="0.3">
      <c r="A22" s="8"/>
      <c r="B22" s="8"/>
      <c r="C22" s="9"/>
      <c r="D22" s="6"/>
      <c r="E22" s="37"/>
      <c r="F22" s="37">
        <v>0</v>
      </c>
      <c r="G22" s="37"/>
      <c r="H22" s="37">
        <v>0</v>
      </c>
      <c r="I22" s="37"/>
    </row>
    <row r="23" spans="1:10" ht="18.75" x14ac:dyDescent="0.3">
      <c r="A23" s="8"/>
      <c r="B23" s="8"/>
      <c r="C23" s="9"/>
      <c r="D23" s="5" t="s">
        <v>28</v>
      </c>
      <c r="E23" s="88">
        <f>(E19+E20+E21)</f>
        <v>0</v>
      </c>
      <c r="F23" s="88">
        <f>(F19+F20+F21)</f>
        <v>64000</v>
      </c>
      <c r="G23" s="88">
        <f>(G19+G20+G21)</f>
        <v>21000</v>
      </c>
      <c r="H23" s="88">
        <f>(H19+H20+H21)</f>
        <v>85000</v>
      </c>
      <c r="I23" s="88">
        <f>(E23+H23)</f>
        <v>85000</v>
      </c>
      <c r="J23" s="58"/>
    </row>
    <row r="24" spans="1:10" ht="2.25" customHeight="1" x14ac:dyDescent="0.3">
      <c r="A24" s="5"/>
      <c r="B24" s="5"/>
      <c r="C24" s="6"/>
      <c r="D24" s="6"/>
      <c r="E24" s="7"/>
      <c r="F24" s="7"/>
      <c r="G24" s="7"/>
      <c r="H24" s="7"/>
      <c r="I24" s="88"/>
      <c r="J24" s="58"/>
    </row>
    <row r="25" spans="1:10" ht="18" customHeight="1" x14ac:dyDescent="0.3">
      <c r="A25" s="5"/>
      <c r="B25" s="8" t="s">
        <v>23</v>
      </c>
      <c r="C25" s="6"/>
      <c r="D25" s="10" t="s">
        <v>104</v>
      </c>
      <c r="E25" s="7"/>
      <c r="F25" s="7"/>
      <c r="G25" s="7"/>
      <c r="H25" s="7"/>
      <c r="I25" s="7"/>
      <c r="J25" s="76"/>
    </row>
    <row r="26" spans="1:10" ht="18.75" x14ac:dyDescent="0.3">
      <c r="A26" s="8"/>
      <c r="B26" s="8"/>
      <c r="C26" s="9">
        <v>8</v>
      </c>
      <c r="D26" s="6" t="s">
        <v>103</v>
      </c>
      <c r="E26" s="7">
        <v>0</v>
      </c>
      <c r="F26" s="7">
        <v>2000</v>
      </c>
      <c r="G26" s="7">
        <f>(H26-F26)</f>
        <v>0</v>
      </c>
      <c r="H26" s="7">
        <v>2000</v>
      </c>
      <c r="I26" s="7">
        <f>(E26+H26)</f>
        <v>2000</v>
      </c>
    </row>
    <row r="27" spans="1:10" ht="18.75" x14ac:dyDescent="0.3">
      <c r="A27" s="8"/>
      <c r="B27" s="8"/>
      <c r="C27" s="9">
        <v>9</v>
      </c>
      <c r="D27" s="6" t="s">
        <v>102</v>
      </c>
      <c r="E27" s="7">
        <v>0</v>
      </c>
      <c r="F27" s="7">
        <v>2500</v>
      </c>
      <c r="G27" s="7">
        <f>(H27-F27)</f>
        <v>0</v>
      </c>
      <c r="H27" s="7">
        <v>2500</v>
      </c>
      <c r="I27" s="7">
        <f>(E27+H27)</f>
        <v>2500</v>
      </c>
    </row>
    <row r="28" spans="1:10" ht="1.5" customHeight="1" x14ac:dyDescent="0.3">
      <c r="A28" s="8"/>
      <c r="B28" s="8"/>
      <c r="C28" s="9"/>
      <c r="D28" s="6"/>
      <c r="E28" s="37"/>
      <c r="F28" s="37">
        <v>19000</v>
      </c>
      <c r="G28" s="37"/>
      <c r="H28" s="37">
        <v>19000</v>
      </c>
      <c r="I28" s="37"/>
    </row>
    <row r="29" spans="1:10" ht="18.75" x14ac:dyDescent="0.3">
      <c r="A29" s="8"/>
      <c r="B29" s="8"/>
      <c r="C29" s="9"/>
      <c r="D29" s="5" t="s">
        <v>30</v>
      </c>
      <c r="E29" s="7">
        <f>(E26+E27)</f>
        <v>0</v>
      </c>
      <c r="F29" s="7">
        <f>(F26+F27)</f>
        <v>4500</v>
      </c>
      <c r="G29" s="7">
        <f>(G26+G27)</f>
        <v>0</v>
      </c>
      <c r="H29" s="7">
        <f>(H26+H27)</f>
        <v>4500</v>
      </c>
      <c r="I29" s="7">
        <f>(E29+H29)</f>
        <v>4500</v>
      </c>
      <c r="J29" s="58"/>
    </row>
    <row r="30" spans="1:10" ht="2.25" customHeight="1" x14ac:dyDescent="0.3">
      <c r="A30" s="5"/>
      <c r="B30" s="5"/>
      <c r="C30" s="6"/>
      <c r="D30" s="6"/>
      <c r="E30" s="7"/>
      <c r="F30" s="7"/>
      <c r="G30" s="7"/>
      <c r="H30" s="7"/>
      <c r="I30" s="7"/>
    </row>
    <row r="31" spans="1:10" ht="18" customHeight="1" x14ac:dyDescent="0.3">
      <c r="A31" s="5"/>
      <c r="B31" s="8" t="s">
        <v>31</v>
      </c>
      <c r="C31" s="6"/>
      <c r="D31" s="10" t="s">
        <v>101</v>
      </c>
      <c r="E31" s="7"/>
      <c r="F31" s="7"/>
      <c r="G31" s="7"/>
      <c r="H31" s="7"/>
      <c r="I31" s="7"/>
    </row>
    <row r="32" spans="1:10" ht="18.75" x14ac:dyDescent="0.3">
      <c r="A32" s="8"/>
      <c r="B32" s="8"/>
      <c r="C32" s="9">
        <v>10</v>
      </c>
      <c r="D32" s="6" t="s">
        <v>100</v>
      </c>
      <c r="E32" s="7">
        <v>0</v>
      </c>
      <c r="F32" s="7">
        <v>15000</v>
      </c>
      <c r="G32" s="7">
        <f t="shared" ref="G32:G37" si="0">(H32-F32)</f>
        <v>0</v>
      </c>
      <c r="H32" s="52">
        <v>15000</v>
      </c>
      <c r="I32" s="7">
        <f t="shared" ref="I32:I37" si="1">(E32+H32)</f>
        <v>15000</v>
      </c>
    </row>
    <row r="33" spans="1:11" ht="18.75" x14ac:dyDescent="0.3">
      <c r="A33" s="8"/>
      <c r="B33" s="8"/>
      <c r="C33" s="9">
        <v>11</v>
      </c>
      <c r="D33" s="6" t="s">
        <v>99</v>
      </c>
      <c r="E33" s="7">
        <v>0</v>
      </c>
      <c r="F33" s="7">
        <v>5000</v>
      </c>
      <c r="G33" s="7">
        <f t="shared" si="0"/>
        <v>0</v>
      </c>
      <c r="H33" s="7">
        <v>5000</v>
      </c>
      <c r="I33" s="7">
        <f t="shared" si="1"/>
        <v>5000</v>
      </c>
    </row>
    <row r="34" spans="1:11" ht="18.75" x14ac:dyDescent="0.3">
      <c r="A34" s="8"/>
      <c r="B34" s="8"/>
      <c r="C34" s="9">
        <v>12</v>
      </c>
      <c r="D34" s="6" t="s">
        <v>98</v>
      </c>
      <c r="E34" s="7">
        <v>0</v>
      </c>
      <c r="F34" s="7">
        <v>2000</v>
      </c>
      <c r="G34" s="7">
        <f t="shared" si="0"/>
        <v>0</v>
      </c>
      <c r="H34" s="7">
        <v>2000</v>
      </c>
      <c r="I34" s="7">
        <f t="shared" si="1"/>
        <v>2000</v>
      </c>
    </row>
    <row r="35" spans="1:11" ht="18.75" x14ac:dyDescent="0.3">
      <c r="A35" s="8"/>
      <c r="B35" s="8"/>
      <c r="C35" s="9">
        <v>13</v>
      </c>
      <c r="D35" s="6" t="s">
        <v>97</v>
      </c>
      <c r="E35" s="7">
        <v>0</v>
      </c>
      <c r="F35" s="7">
        <v>3500</v>
      </c>
      <c r="G35" s="7">
        <f t="shared" si="0"/>
        <v>0</v>
      </c>
      <c r="H35" s="7">
        <v>3500</v>
      </c>
      <c r="I35" s="7">
        <f t="shared" si="1"/>
        <v>3500</v>
      </c>
    </row>
    <row r="36" spans="1:11" ht="18.75" x14ac:dyDescent="0.3">
      <c r="A36" s="8"/>
      <c r="B36" s="8"/>
      <c r="C36" s="9">
        <v>14</v>
      </c>
      <c r="D36" s="6" t="s">
        <v>96</v>
      </c>
      <c r="E36" s="7">
        <v>0</v>
      </c>
      <c r="F36" s="7">
        <v>3500</v>
      </c>
      <c r="G36" s="7">
        <f t="shared" si="0"/>
        <v>0</v>
      </c>
      <c r="H36" s="7">
        <v>3500</v>
      </c>
      <c r="I36" s="7">
        <f t="shared" si="1"/>
        <v>3500</v>
      </c>
    </row>
    <row r="37" spans="1:11" ht="18.75" x14ac:dyDescent="0.3">
      <c r="A37" s="8"/>
      <c r="B37" s="8"/>
      <c r="C37" s="9">
        <v>15</v>
      </c>
      <c r="D37" s="6" t="s">
        <v>95</v>
      </c>
      <c r="E37" s="37">
        <v>460</v>
      </c>
      <c r="F37" s="37">
        <v>8000</v>
      </c>
      <c r="G37" s="37">
        <f t="shared" si="0"/>
        <v>0</v>
      </c>
      <c r="H37" s="37">
        <v>8000</v>
      </c>
      <c r="I37" s="37">
        <f t="shared" si="1"/>
        <v>8460</v>
      </c>
    </row>
    <row r="38" spans="1:11" ht="1.5" customHeight="1" x14ac:dyDescent="0.3">
      <c r="A38" s="8"/>
      <c r="B38" s="8"/>
      <c r="C38" s="9"/>
      <c r="D38" s="6"/>
      <c r="E38" s="7"/>
      <c r="F38" s="7"/>
      <c r="G38" s="7"/>
      <c r="H38" s="7"/>
      <c r="I38" s="7"/>
    </row>
    <row r="39" spans="1:11" ht="18.75" x14ac:dyDescent="0.3">
      <c r="A39" s="8"/>
      <c r="B39" s="8"/>
      <c r="C39" s="9"/>
      <c r="D39" s="5" t="s">
        <v>35</v>
      </c>
      <c r="E39" s="7">
        <f>(E32+E33+E34+E35+E36+E37)</f>
        <v>460</v>
      </c>
      <c r="F39" s="7">
        <f>(F32+F33+F34+F35+F36+F37)</f>
        <v>37000</v>
      </c>
      <c r="G39" s="7">
        <f>(G32+G33+G34+G35+G36+G37)</f>
        <v>0</v>
      </c>
      <c r="H39" s="7">
        <f>(H32+H33+H34+H35+H36+H37)</f>
        <v>37000</v>
      </c>
      <c r="I39" s="7">
        <f>(E39+H39)</f>
        <v>37460</v>
      </c>
      <c r="J39" s="58"/>
    </row>
    <row r="40" spans="1:11" ht="2.25" customHeight="1" x14ac:dyDescent="0.3">
      <c r="A40" s="5"/>
      <c r="B40" s="5"/>
      <c r="C40" s="6"/>
      <c r="D40" s="6"/>
      <c r="E40" s="7"/>
      <c r="F40" s="7"/>
      <c r="G40" s="7"/>
      <c r="H40" s="7"/>
      <c r="I40" s="7"/>
      <c r="J40" s="58"/>
    </row>
    <row r="41" spans="1:11" ht="18" customHeight="1" x14ac:dyDescent="0.3">
      <c r="A41" s="5"/>
      <c r="B41" s="8" t="s">
        <v>86</v>
      </c>
      <c r="C41" s="6"/>
      <c r="D41" s="10" t="s">
        <v>94</v>
      </c>
      <c r="E41" s="7"/>
      <c r="F41" s="7"/>
      <c r="G41" s="7"/>
      <c r="H41" s="7"/>
      <c r="I41" s="7"/>
      <c r="J41" s="58"/>
    </row>
    <row r="42" spans="1:11" ht="18.75" x14ac:dyDescent="0.3">
      <c r="A42" s="8"/>
      <c r="B42" s="8"/>
      <c r="C42" s="9">
        <v>16</v>
      </c>
      <c r="D42" s="6" t="s">
        <v>93</v>
      </c>
      <c r="E42" s="7">
        <v>0</v>
      </c>
      <c r="F42" s="7">
        <v>10000</v>
      </c>
      <c r="G42" s="7">
        <f>(H42-F42)</f>
        <v>0</v>
      </c>
      <c r="H42" s="7">
        <v>10000</v>
      </c>
      <c r="I42" s="7">
        <f>(E42+H42)</f>
        <v>10000</v>
      </c>
      <c r="J42" s="58"/>
    </row>
    <row r="43" spans="1:11" ht="18.75" x14ac:dyDescent="0.3">
      <c r="A43" s="8"/>
      <c r="B43" s="8"/>
      <c r="C43" s="9">
        <v>17</v>
      </c>
      <c r="D43" s="6" t="s">
        <v>92</v>
      </c>
      <c r="E43" s="7">
        <v>0</v>
      </c>
      <c r="F43" s="7">
        <v>26000</v>
      </c>
      <c r="G43" s="7">
        <f>(H43-F43)</f>
        <v>6000</v>
      </c>
      <c r="H43" s="7">
        <v>32000</v>
      </c>
      <c r="I43" s="7">
        <f>(E43+H43)</f>
        <v>32000</v>
      </c>
      <c r="J43" s="58"/>
    </row>
    <row r="44" spans="1:11" ht="18.75" x14ac:dyDescent="0.3">
      <c r="A44" s="8"/>
      <c r="B44" s="8"/>
      <c r="C44" s="9">
        <v>18</v>
      </c>
      <c r="D44" s="51" t="s">
        <v>91</v>
      </c>
      <c r="E44" s="52">
        <v>0</v>
      </c>
      <c r="F44" s="52">
        <v>22000</v>
      </c>
      <c r="G44" s="52">
        <f>(H44-F44)</f>
        <v>0</v>
      </c>
      <c r="H44" s="52">
        <v>22000</v>
      </c>
      <c r="I44" s="52">
        <f>(E44+H44)</f>
        <v>22000</v>
      </c>
      <c r="J44" s="58"/>
    </row>
    <row r="45" spans="1:11" ht="18.75" x14ac:dyDescent="0.3">
      <c r="A45" s="8"/>
      <c r="B45" s="8"/>
      <c r="C45" s="9">
        <v>19</v>
      </c>
      <c r="D45" s="51" t="s">
        <v>90</v>
      </c>
      <c r="E45" s="52">
        <v>843.69</v>
      </c>
      <c r="F45" s="52">
        <v>6000</v>
      </c>
      <c r="G45" s="52">
        <f>(H45-F45)</f>
        <v>0</v>
      </c>
      <c r="H45" s="52">
        <v>6000</v>
      </c>
      <c r="I45" s="52">
        <f>(E45+H45)</f>
        <v>6843.6900000000005</v>
      </c>
      <c r="J45" s="58"/>
    </row>
    <row r="46" spans="1:11" ht="18.75" x14ac:dyDescent="0.3">
      <c r="A46" s="8"/>
      <c r="B46" s="8"/>
      <c r="C46" s="9">
        <v>20</v>
      </c>
      <c r="D46" s="51" t="s">
        <v>89</v>
      </c>
      <c r="E46" s="87">
        <v>0</v>
      </c>
      <c r="F46" s="87">
        <v>10000</v>
      </c>
      <c r="G46" s="87">
        <f>(H46-F46)</f>
        <v>0</v>
      </c>
      <c r="H46" s="87">
        <v>10000</v>
      </c>
      <c r="I46" s="87">
        <f>(E46)</f>
        <v>0</v>
      </c>
    </row>
    <row r="47" spans="1:11" ht="1.5" customHeight="1" x14ac:dyDescent="0.3">
      <c r="A47" s="8"/>
      <c r="B47" s="8"/>
      <c r="C47" s="9"/>
      <c r="D47" s="51"/>
      <c r="E47" s="52"/>
      <c r="F47" s="52"/>
      <c r="G47" s="52"/>
      <c r="H47" s="52"/>
      <c r="I47" s="52"/>
    </row>
    <row r="48" spans="1:11" ht="18.75" x14ac:dyDescent="0.3">
      <c r="A48" s="11"/>
      <c r="B48" s="11"/>
      <c r="C48" s="12"/>
      <c r="D48" s="86" t="s">
        <v>83</v>
      </c>
      <c r="E48" s="85">
        <f>(E42+E43+E44+E45+E46)</f>
        <v>843.69</v>
      </c>
      <c r="F48" s="85">
        <f>(F42+F43+F44+F45+F46)</f>
        <v>74000</v>
      </c>
      <c r="G48" s="85">
        <f>(G42+G43+G44+G45+G46)</f>
        <v>6000</v>
      </c>
      <c r="H48" s="85">
        <f>(H42+H43+H44+H45+H46)</f>
        <v>80000</v>
      </c>
      <c r="I48" s="85">
        <f>(E48+H48)</f>
        <v>80843.69</v>
      </c>
      <c r="K48" s="76"/>
    </row>
    <row r="49" spans="1:10" ht="19.899999999999999" customHeight="1" x14ac:dyDescent="0.3">
      <c r="A49" s="84"/>
      <c r="B49" s="84"/>
      <c r="C49" s="84"/>
      <c r="D49" s="83" t="s">
        <v>38</v>
      </c>
      <c r="E49" s="82">
        <f>(E16+E29+E39+E48)</f>
        <v>7452.49</v>
      </c>
      <c r="F49" s="82">
        <f>(F16+F23+F29+F39+F48)</f>
        <v>259500</v>
      </c>
      <c r="G49" s="82">
        <f>(G16+G23+G29+G39+G48)</f>
        <v>33000</v>
      </c>
      <c r="H49" s="82">
        <f>(H16+H23+H29+H39+H48)</f>
        <v>292500</v>
      </c>
      <c r="I49" s="82">
        <f>(E49+H49)</f>
        <v>299952.49</v>
      </c>
      <c r="J49" s="58"/>
    </row>
    <row r="50" spans="1:10" ht="1.5" customHeight="1" thickBot="1" x14ac:dyDescent="0.25">
      <c r="A50" s="81"/>
      <c r="B50" s="81"/>
      <c r="C50" s="81"/>
      <c r="D50" s="80"/>
      <c r="E50" s="79"/>
      <c r="F50" s="78"/>
      <c r="G50" s="78"/>
      <c r="H50" s="78"/>
      <c r="I50" s="77"/>
      <c r="J50" s="58"/>
    </row>
    <row r="51" spans="1:10" ht="13.5" thickTop="1" x14ac:dyDescent="0.2">
      <c r="E51" s="76"/>
    </row>
  </sheetData>
  <pageMargins left="0.39370078740157483" right="0" top="7.874015748031496E-2" bottom="0.39370078740157483" header="0.51181102362204722" footer="0.51181102362204722"/>
  <pageSetup paperSize="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31E74-59E3-4A21-8B97-09D8248D5DFB}">
  <dimension ref="B1:O46"/>
  <sheetViews>
    <sheetView topLeftCell="A37" workbookViewId="0">
      <selection activeCell="H74" sqref="H74"/>
    </sheetView>
  </sheetViews>
  <sheetFormatPr defaultRowHeight="12.75" x14ac:dyDescent="0.2"/>
  <cols>
    <col min="1" max="1" width="2.140625" customWidth="1"/>
    <col min="2" max="4" width="5.7109375" customWidth="1"/>
    <col min="5" max="5" width="54.42578125" customWidth="1"/>
    <col min="6" max="10" width="18.28515625" customWidth="1"/>
    <col min="15" max="16" width="0.7109375" customWidth="1"/>
  </cols>
  <sheetData>
    <row r="1" spans="2:15" ht="28.9" customHeight="1" x14ac:dyDescent="0.4">
      <c r="B1" s="75" t="s">
        <v>118</v>
      </c>
      <c r="C1" s="75"/>
      <c r="D1" s="75"/>
      <c r="E1" s="75"/>
      <c r="F1" s="75"/>
      <c r="G1" s="75"/>
      <c r="H1" s="91"/>
      <c r="I1" s="91"/>
      <c r="J1" s="90" t="s">
        <v>29</v>
      </c>
      <c r="K1" s="90"/>
      <c r="L1" s="89"/>
      <c r="M1" s="89"/>
      <c r="N1" s="49">
        <v>4</v>
      </c>
      <c r="O1" s="13"/>
    </row>
    <row r="2" spans="2:15" ht="4.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5" ht="19.899999999999999" customHeight="1" x14ac:dyDescent="0.2">
      <c r="B3" s="72"/>
      <c r="C3" s="15"/>
      <c r="D3" s="15" t="s">
        <v>117</v>
      </c>
      <c r="E3" s="71"/>
      <c r="F3" s="17" t="s">
        <v>7</v>
      </c>
      <c r="G3" s="18" t="s">
        <v>8</v>
      </c>
      <c r="H3" s="19" t="s">
        <v>51</v>
      </c>
      <c r="I3" s="20"/>
      <c r="J3" s="21"/>
    </row>
    <row r="4" spans="2:15" ht="18" customHeight="1" x14ac:dyDescent="0.3">
      <c r="B4" s="22"/>
      <c r="C4" s="23"/>
      <c r="D4" s="24"/>
      <c r="E4" s="24"/>
      <c r="F4" s="24" t="s">
        <v>116</v>
      </c>
      <c r="G4" s="24" t="s">
        <v>5</v>
      </c>
      <c r="H4" s="24" t="s">
        <v>9</v>
      </c>
      <c r="I4" s="25" t="s">
        <v>10</v>
      </c>
      <c r="J4" s="25" t="s">
        <v>11</v>
      </c>
    </row>
    <row r="5" spans="2:15" ht="18" customHeight="1" x14ac:dyDescent="0.3">
      <c r="B5" s="22" t="s">
        <v>0</v>
      </c>
      <c r="C5" s="22" t="s">
        <v>1</v>
      </c>
      <c r="D5" s="25" t="s">
        <v>2</v>
      </c>
      <c r="E5" s="25" t="s">
        <v>39</v>
      </c>
      <c r="F5" s="25" t="s">
        <v>4</v>
      </c>
      <c r="G5" s="25" t="s">
        <v>49</v>
      </c>
      <c r="H5" s="26"/>
      <c r="I5" s="25" t="s">
        <v>50</v>
      </c>
      <c r="J5" s="25" t="s">
        <v>12</v>
      </c>
    </row>
    <row r="6" spans="2:15" ht="18" customHeight="1" x14ac:dyDescent="0.3">
      <c r="B6" s="27"/>
      <c r="C6" s="27"/>
      <c r="D6" s="28"/>
      <c r="E6" s="28"/>
      <c r="F6" s="29" t="s">
        <v>59</v>
      </c>
      <c r="G6" s="29" t="s">
        <v>29</v>
      </c>
      <c r="H6" s="28"/>
      <c r="I6" s="28"/>
      <c r="J6" s="29" t="s">
        <v>50</v>
      </c>
    </row>
    <row r="7" spans="2:15" ht="18" customHeight="1" x14ac:dyDescent="0.3">
      <c r="B7" s="69"/>
      <c r="C7" s="69"/>
      <c r="D7" s="68"/>
      <c r="E7" s="68"/>
      <c r="F7" s="67">
        <v>1</v>
      </c>
      <c r="G7" s="67">
        <v>2</v>
      </c>
      <c r="H7" s="67" t="s">
        <v>14</v>
      </c>
      <c r="I7" s="67">
        <v>4</v>
      </c>
      <c r="J7" s="67" t="s">
        <v>13</v>
      </c>
    </row>
    <row r="8" spans="2:15" ht="18" customHeight="1" x14ac:dyDescent="0.3">
      <c r="B8" s="5"/>
      <c r="C8" s="6"/>
      <c r="D8" s="6"/>
      <c r="E8" s="10" t="s">
        <v>88</v>
      </c>
      <c r="F8" s="52">
        <v>7452.49</v>
      </c>
      <c r="G8" s="52">
        <v>259500</v>
      </c>
      <c r="H8" s="52">
        <f>(I8-G8)</f>
        <v>33000</v>
      </c>
      <c r="I8" s="52">
        <v>292500</v>
      </c>
      <c r="J8" s="52">
        <f>(F8+I8)</f>
        <v>299952.49</v>
      </c>
    </row>
    <row r="9" spans="2:15" ht="18" customHeight="1" x14ac:dyDescent="0.3">
      <c r="B9" s="5"/>
      <c r="C9" s="8" t="s">
        <v>82</v>
      </c>
      <c r="D9" s="6"/>
      <c r="E9" s="10" t="s">
        <v>144</v>
      </c>
      <c r="F9" s="52"/>
      <c r="G9" s="52"/>
      <c r="H9" s="52"/>
      <c r="I9" s="52"/>
      <c r="J9" s="52"/>
    </row>
    <row r="10" spans="2:15" ht="18" customHeight="1" x14ac:dyDescent="0.3">
      <c r="B10" s="8"/>
      <c r="C10" s="8"/>
      <c r="D10" s="9">
        <v>21</v>
      </c>
      <c r="E10" s="6" t="s">
        <v>143</v>
      </c>
      <c r="F10" s="52">
        <v>0</v>
      </c>
      <c r="G10" s="52">
        <v>87000</v>
      </c>
      <c r="H10" s="52">
        <f>(I10-G10)</f>
        <v>8000</v>
      </c>
      <c r="I10" s="52">
        <v>95000</v>
      </c>
      <c r="J10" s="52">
        <f>(F10+I10)</f>
        <v>95000</v>
      </c>
    </row>
    <row r="11" spans="2:15" ht="18" customHeight="1" x14ac:dyDescent="0.3">
      <c r="B11" s="8"/>
      <c r="C11" s="8"/>
      <c r="D11" s="9">
        <v>22</v>
      </c>
      <c r="E11" s="6" t="s">
        <v>142</v>
      </c>
      <c r="F11" s="52">
        <v>0</v>
      </c>
      <c r="G11" s="52">
        <v>31000</v>
      </c>
      <c r="H11" s="52">
        <f>(I11-G11)</f>
        <v>2000</v>
      </c>
      <c r="I11" s="52">
        <v>33000</v>
      </c>
      <c r="J11" s="52">
        <f>(F11+I11)</f>
        <v>33000</v>
      </c>
    </row>
    <row r="12" spans="2:15" ht="18.75" x14ac:dyDescent="0.3">
      <c r="B12" s="8"/>
      <c r="C12" s="8"/>
      <c r="D12" s="9">
        <v>23</v>
      </c>
      <c r="E12" s="6" t="s">
        <v>141</v>
      </c>
      <c r="F12" s="52">
        <v>0</v>
      </c>
      <c r="G12" s="52">
        <v>4500</v>
      </c>
      <c r="H12" s="52">
        <f>(I12-G12)</f>
        <v>500</v>
      </c>
      <c r="I12" s="52">
        <v>5000</v>
      </c>
      <c r="J12" s="52">
        <f>(F12+I12)</f>
        <v>5000</v>
      </c>
    </row>
    <row r="13" spans="2:15" ht="18" customHeight="1" x14ac:dyDescent="0.3">
      <c r="B13" s="8"/>
      <c r="C13" s="8"/>
      <c r="D13" s="9">
        <v>24</v>
      </c>
      <c r="E13" s="6" t="s">
        <v>140</v>
      </c>
      <c r="F13" s="52">
        <v>0</v>
      </c>
      <c r="G13" s="52">
        <v>8000</v>
      </c>
      <c r="H13" s="52">
        <f>(I13-G13)</f>
        <v>0</v>
      </c>
      <c r="I13" s="52">
        <v>8000</v>
      </c>
      <c r="J13" s="52">
        <f>(F13+I13)</f>
        <v>8000</v>
      </c>
    </row>
    <row r="14" spans="2:15" ht="18" customHeight="1" x14ac:dyDescent="0.3">
      <c r="B14" s="8"/>
      <c r="C14" s="8"/>
      <c r="D14" s="9">
        <v>25</v>
      </c>
      <c r="E14" s="6" t="s">
        <v>139</v>
      </c>
      <c r="F14" s="87">
        <v>0</v>
      </c>
      <c r="G14" s="87">
        <v>12000</v>
      </c>
      <c r="H14" s="87">
        <f>(I14-G14)</f>
        <v>0</v>
      </c>
      <c r="I14" s="87">
        <v>12000</v>
      </c>
      <c r="J14" s="87">
        <f>(F14+I14)</f>
        <v>12000</v>
      </c>
    </row>
    <row r="15" spans="2:15" ht="1.5" customHeight="1" x14ac:dyDescent="0.3">
      <c r="B15" s="8"/>
      <c r="C15" s="8"/>
      <c r="D15" s="9"/>
      <c r="E15" s="6"/>
      <c r="F15" s="52"/>
      <c r="G15" s="52"/>
      <c r="H15" s="52"/>
      <c r="I15" s="52"/>
      <c r="J15" s="52"/>
    </row>
    <row r="16" spans="2:15" ht="18" customHeight="1" x14ac:dyDescent="0.3">
      <c r="B16" s="8"/>
      <c r="C16" s="8"/>
      <c r="D16" s="8"/>
      <c r="E16" s="5" t="s">
        <v>78</v>
      </c>
      <c r="F16" s="94">
        <f>(F10+F11+F12+F13+F14)</f>
        <v>0</v>
      </c>
      <c r="G16" s="94">
        <f>(G10+G11+G12+G13+G14)</f>
        <v>142500</v>
      </c>
      <c r="H16" s="94">
        <f>(H10+H11+H12+H13+H14)</f>
        <v>10500</v>
      </c>
      <c r="I16" s="94">
        <f>(I10+I11+I12+I13+I14)</f>
        <v>153000</v>
      </c>
      <c r="J16" s="94">
        <f>(F16+I16)</f>
        <v>153000</v>
      </c>
      <c r="K16" s="58"/>
    </row>
    <row r="17" spans="2:11" ht="2.25" customHeight="1" x14ac:dyDescent="0.3">
      <c r="B17" s="5"/>
      <c r="C17" s="6"/>
      <c r="D17" s="6"/>
      <c r="E17" s="6"/>
      <c r="F17" s="52"/>
      <c r="G17" s="52"/>
      <c r="H17" s="52"/>
      <c r="I17" s="52"/>
      <c r="J17" s="52"/>
    </row>
    <row r="18" spans="2:11" ht="18" customHeight="1" x14ac:dyDescent="0.3">
      <c r="B18" s="5"/>
      <c r="C18" s="8" t="s">
        <v>76</v>
      </c>
      <c r="D18" s="6"/>
      <c r="E18" s="10" t="s">
        <v>138</v>
      </c>
      <c r="F18" s="52"/>
      <c r="G18" s="52"/>
      <c r="H18" s="52"/>
      <c r="I18" s="52"/>
      <c r="J18" s="52"/>
    </row>
    <row r="19" spans="2:11" ht="18" customHeight="1" x14ac:dyDescent="0.3">
      <c r="B19" s="8"/>
      <c r="C19" s="8"/>
      <c r="D19" s="9">
        <v>26</v>
      </c>
      <c r="E19" s="6" t="s">
        <v>137</v>
      </c>
      <c r="F19" s="52">
        <v>2791.36</v>
      </c>
      <c r="G19" s="52">
        <v>22000</v>
      </c>
      <c r="H19" s="52">
        <f>(I19-G19)</f>
        <v>3000</v>
      </c>
      <c r="I19" s="52">
        <v>25000</v>
      </c>
      <c r="J19" s="52">
        <f>(F19+I19)</f>
        <v>27791.360000000001</v>
      </c>
      <c r="K19" s="95" t="s">
        <v>29</v>
      </c>
    </row>
    <row r="20" spans="2:11" ht="18" customHeight="1" x14ac:dyDescent="0.3">
      <c r="B20" s="8"/>
      <c r="C20" s="8"/>
      <c r="D20" s="9">
        <v>27</v>
      </c>
      <c r="E20" s="6" t="s">
        <v>136</v>
      </c>
      <c r="F20" s="52">
        <v>0</v>
      </c>
      <c r="G20" s="52">
        <v>10000</v>
      </c>
      <c r="H20" s="52">
        <f>(I20-G20)</f>
        <v>0</v>
      </c>
      <c r="I20" s="52">
        <v>10000</v>
      </c>
      <c r="J20" s="52">
        <f>(F20+I20)</f>
        <v>10000</v>
      </c>
      <c r="K20" s="95"/>
    </row>
    <row r="21" spans="2:11" ht="18" customHeight="1" x14ac:dyDescent="0.3">
      <c r="B21" s="8"/>
      <c r="C21" s="8"/>
      <c r="D21" s="9">
        <v>28</v>
      </c>
      <c r="E21" s="6" t="s">
        <v>135</v>
      </c>
      <c r="F21" s="52">
        <v>0</v>
      </c>
      <c r="G21" s="52">
        <v>12000</v>
      </c>
      <c r="H21" s="52">
        <f>(I21-G21)</f>
        <v>0</v>
      </c>
      <c r="I21" s="52">
        <v>12000</v>
      </c>
      <c r="J21" s="52">
        <f>(F21+I21)</f>
        <v>12000</v>
      </c>
      <c r="K21" s="95"/>
    </row>
    <row r="22" spans="2:11" ht="18" customHeight="1" x14ac:dyDescent="0.3">
      <c r="B22" s="8"/>
      <c r="C22" s="8"/>
      <c r="D22" s="9">
        <v>29</v>
      </c>
      <c r="E22" s="6" t="s">
        <v>106</v>
      </c>
      <c r="F22" s="87">
        <v>0</v>
      </c>
      <c r="G22" s="87">
        <v>2000</v>
      </c>
      <c r="H22" s="87">
        <f>(I22-G22)</f>
        <v>0</v>
      </c>
      <c r="I22" s="87">
        <v>2000</v>
      </c>
      <c r="J22" s="87">
        <f>(F22+I22)</f>
        <v>2000</v>
      </c>
    </row>
    <row r="23" spans="2:11" ht="1.5" customHeight="1" x14ac:dyDescent="0.3">
      <c r="B23" s="8"/>
      <c r="C23" s="8"/>
      <c r="D23" s="9"/>
      <c r="E23" s="6"/>
      <c r="F23" s="52"/>
      <c r="G23" s="52"/>
      <c r="H23" s="52"/>
      <c r="I23" s="52"/>
      <c r="J23" s="52"/>
    </row>
    <row r="24" spans="2:11" ht="18" customHeight="1" x14ac:dyDescent="0.3">
      <c r="B24" s="8"/>
      <c r="C24" s="8"/>
      <c r="D24" s="9"/>
      <c r="E24" s="5" t="s">
        <v>74</v>
      </c>
      <c r="F24" s="52">
        <f>(F19+F20+F21+F22)</f>
        <v>2791.36</v>
      </c>
      <c r="G24" s="52">
        <f>(G19+G20+G21+G22)</f>
        <v>46000</v>
      </c>
      <c r="H24" s="52">
        <f>(H19+H20+H21+H22)</f>
        <v>3000</v>
      </c>
      <c r="I24" s="52">
        <f>(I19+I20+I21+I22)</f>
        <v>49000</v>
      </c>
      <c r="J24" s="52">
        <f>(F24+I24)</f>
        <v>51791.360000000001</v>
      </c>
    </row>
    <row r="25" spans="2:11" ht="2.25" customHeight="1" x14ac:dyDescent="0.3">
      <c r="B25" s="5"/>
      <c r="C25" s="6"/>
      <c r="D25" s="6"/>
      <c r="E25" s="6"/>
      <c r="F25" s="52"/>
      <c r="G25" s="52"/>
      <c r="H25" s="52"/>
      <c r="I25" s="52"/>
      <c r="J25" s="52"/>
    </row>
    <row r="26" spans="2:11" ht="18" customHeight="1" x14ac:dyDescent="0.3">
      <c r="B26" s="5"/>
      <c r="C26" s="8" t="s">
        <v>71</v>
      </c>
      <c r="D26" s="6"/>
      <c r="E26" s="10" t="s">
        <v>134</v>
      </c>
      <c r="F26" s="52"/>
      <c r="G26" s="52"/>
      <c r="H26" s="52"/>
      <c r="I26" s="52"/>
      <c r="J26" s="52"/>
    </row>
    <row r="27" spans="2:11" ht="18" customHeight="1" x14ac:dyDescent="0.3">
      <c r="B27" s="8"/>
      <c r="C27" s="8"/>
      <c r="D27" s="9">
        <v>30</v>
      </c>
      <c r="E27" s="6" t="s">
        <v>133</v>
      </c>
      <c r="F27" s="52">
        <v>0</v>
      </c>
      <c r="G27" s="52">
        <v>6000</v>
      </c>
      <c r="H27" s="52">
        <f t="shared" ref="H27:H36" si="0">(I27-G27)</f>
        <v>0</v>
      </c>
      <c r="I27" s="52">
        <v>6000</v>
      </c>
      <c r="J27" s="52">
        <f t="shared" ref="J27:J36" si="1">(F27+I27)</f>
        <v>6000</v>
      </c>
    </row>
    <row r="28" spans="2:11" ht="18" customHeight="1" x14ac:dyDescent="0.3">
      <c r="B28" s="8"/>
      <c r="C28" s="8"/>
      <c r="D28" s="9">
        <v>31</v>
      </c>
      <c r="E28" s="6" t="s">
        <v>132</v>
      </c>
      <c r="F28" s="52">
        <v>0</v>
      </c>
      <c r="G28" s="52">
        <v>10000</v>
      </c>
      <c r="H28" s="52">
        <f t="shared" si="0"/>
        <v>0</v>
      </c>
      <c r="I28" s="52">
        <v>10000</v>
      </c>
      <c r="J28" s="52">
        <f t="shared" si="1"/>
        <v>10000</v>
      </c>
    </row>
    <row r="29" spans="2:11" ht="18" customHeight="1" x14ac:dyDescent="0.3">
      <c r="B29" s="8"/>
      <c r="C29" s="8"/>
      <c r="D29" s="9">
        <v>32</v>
      </c>
      <c r="E29" s="6" t="s">
        <v>131</v>
      </c>
      <c r="F29" s="52">
        <v>77.47</v>
      </c>
      <c r="G29" s="52">
        <v>2500</v>
      </c>
      <c r="H29" s="52">
        <f t="shared" si="0"/>
        <v>0</v>
      </c>
      <c r="I29" s="52">
        <v>2500</v>
      </c>
      <c r="J29" s="52">
        <f t="shared" si="1"/>
        <v>2577.4699999999998</v>
      </c>
    </row>
    <row r="30" spans="2:11" ht="18" customHeight="1" x14ac:dyDescent="0.3">
      <c r="B30" s="8"/>
      <c r="C30" s="8"/>
      <c r="D30" s="9">
        <v>33</v>
      </c>
      <c r="E30" s="6" t="s">
        <v>130</v>
      </c>
      <c r="F30" s="52">
        <v>105.17</v>
      </c>
      <c r="G30" s="52">
        <v>1000</v>
      </c>
      <c r="H30" s="52">
        <f t="shared" si="0"/>
        <v>0</v>
      </c>
      <c r="I30" s="52">
        <v>1000</v>
      </c>
      <c r="J30" s="52">
        <f t="shared" si="1"/>
        <v>1105.17</v>
      </c>
    </row>
    <row r="31" spans="2:11" ht="18" customHeight="1" x14ac:dyDescent="0.3">
      <c r="B31" s="8"/>
      <c r="C31" s="8"/>
      <c r="D31" s="9">
        <v>34</v>
      </c>
      <c r="E31" s="6" t="s">
        <v>129</v>
      </c>
      <c r="F31" s="52">
        <v>0</v>
      </c>
      <c r="G31" s="52">
        <v>3500</v>
      </c>
      <c r="H31" s="52">
        <f t="shared" si="0"/>
        <v>500</v>
      </c>
      <c r="I31" s="52">
        <v>4000</v>
      </c>
      <c r="J31" s="52">
        <f t="shared" si="1"/>
        <v>4000</v>
      </c>
    </row>
    <row r="32" spans="2:11" ht="17.45" customHeight="1" x14ac:dyDescent="0.3">
      <c r="B32" s="8"/>
      <c r="C32" s="8"/>
      <c r="D32" s="9">
        <v>35</v>
      </c>
      <c r="E32" s="6" t="s">
        <v>128</v>
      </c>
      <c r="F32" s="52">
        <v>0</v>
      </c>
      <c r="G32" s="52">
        <v>3500</v>
      </c>
      <c r="H32" s="52">
        <f t="shared" si="0"/>
        <v>500</v>
      </c>
      <c r="I32" s="52">
        <v>4000</v>
      </c>
      <c r="J32" s="52">
        <f t="shared" si="1"/>
        <v>4000</v>
      </c>
    </row>
    <row r="33" spans="2:11" ht="16.899999999999999" customHeight="1" x14ac:dyDescent="0.3">
      <c r="B33" s="8"/>
      <c r="C33" s="8"/>
      <c r="D33" s="9">
        <v>36</v>
      </c>
      <c r="E33" s="6" t="s">
        <v>127</v>
      </c>
      <c r="F33" s="52">
        <v>0</v>
      </c>
      <c r="G33" s="52">
        <v>7000</v>
      </c>
      <c r="H33" s="52">
        <f t="shared" si="0"/>
        <v>0</v>
      </c>
      <c r="I33" s="52">
        <v>7000</v>
      </c>
      <c r="J33" s="52">
        <f t="shared" si="1"/>
        <v>7000</v>
      </c>
    </row>
    <row r="34" spans="2:11" ht="17.45" customHeight="1" x14ac:dyDescent="0.3">
      <c r="B34" s="8"/>
      <c r="C34" s="8"/>
      <c r="D34" s="9">
        <v>37</v>
      </c>
      <c r="E34" s="6" t="s">
        <v>126</v>
      </c>
      <c r="F34" s="52">
        <v>0</v>
      </c>
      <c r="G34" s="52">
        <v>4500</v>
      </c>
      <c r="H34" s="52">
        <f t="shared" si="0"/>
        <v>500</v>
      </c>
      <c r="I34" s="52">
        <v>5000</v>
      </c>
      <c r="J34" s="52">
        <f t="shared" si="1"/>
        <v>5000</v>
      </c>
    </row>
    <row r="35" spans="2:11" ht="18" customHeight="1" x14ac:dyDescent="0.3">
      <c r="B35" s="8"/>
      <c r="C35" s="8"/>
      <c r="D35" s="9">
        <v>38</v>
      </c>
      <c r="E35" s="6" t="s">
        <v>125</v>
      </c>
      <c r="F35" s="52">
        <v>0</v>
      </c>
      <c r="G35" s="52">
        <v>240</v>
      </c>
      <c r="H35" s="52">
        <f t="shared" si="0"/>
        <v>0</v>
      </c>
      <c r="I35" s="52">
        <v>240</v>
      </c>
      <c r="J35" s="52">
        <f t="shared" si="1"/>
        <v>240</v>
      </c>
    </row>
    <row r="36" spans="2:11" ht="18" customHeight="1" x14ac:dyDescent="0.3">
      <c r="B36" s="8"/>
      <c r="C36" s="8"/>
      <c r="D36" s="9">
        <v>39</v>
      </c>
      <c r="E36" s="6" t="s">
        <v>124</v>
      </c>
      <c r="F36" s="52">
        <v>0</v>
      </c>
      <c r="G36" s="52">
        <v>194</v>
      </c>
      <c r="H36" s="52">
        <f t="shared" si="0"/>
        <v>0</v>
      </c>
      <c r="I36" s="52">
        <v>194</v>
      </c>
      <c r="J36" s="52">
        <f t="shared" si="1"/>
        <v>194</v>
      </c>
    </row>
    <row r="37" spans="2:11" ht="1.5" customHeight="1" x14ac:dyDescent="0.3">
      <c r="B37" s="8"/>
      <c r="C37" s="8"/>
      <c r="D37" s="9"/>
      <c r="E37" s="6"/>
      <c r="F37" s="87"/>
      <c r="G37" s="87"/>
      <c r="H37" s="87"/>
      <c r="I37" s="87"/>
      <c r="J37" s="87"/>
    </row>
    <row r="38" spans="2:11" ht="18" customHeight="1" x14ac:dyDescent="0.3">
      <c r="B38" s="8"/>
      <c r="C38" s="8"/>
      <c r="D38" s="8"/>
      <c r="E38" s="5" t="s">
        <v>63</v>
      </c>
      <c r="F38" s="94">
        <f>(F27+F28+F29+F30+F31+F32+F33+F35+F36)</f>
        <v>182.64</v>
      </c>
      <c r="G38" s="94">
        <f>(G27+G28+G29+G30+G31+G32+G33+G34+G35+G36)</f>
        <v>38434</v>
      </c>
      <c r="H38" s="94">
        <f>(H27+H28+H29+H30+H31+H32+H33+H34+H35+H36)</f>
        <v>1500</v>
      </c>
      <c r="I38" s="94">
        <f>(I27+I28+I29+I30+I31+I32+I33+I34+I35+I36)</f>
        <v>39934</v>
      </c>
      <c r="J38" s="94">
        <f>(F38+I38)</f>
        <v>40116.639999999999</v>
      </c>
      <c r="K38" s="58"/>
    </row>
    <row r="39" spans="2:11" ht="2.25" customHeight="1" x14ac:dyDescent="0.3">
      <c r="B39" s="5"/>
      <c r="C39" s="6"/>
      <c r="D39" s="6"/>
      <c r="E39" s="6"/>
      <c r="F39" s="52"/>
      <c r="G39" s="52"/>
      <c r="H39" s="52">
        <f>SUM(H38)</f>
        <v>1500</v>
      </c>
      <c r="I39" s="52"/>
      <c r="J39" s="52"/>
    </row>
    <row r="40" spans="2:11" ht="18" customHeight="1" x14ac:dyDescent="0.3">
      <c r="B40" s="5"/>
      <c r="C40" s="8" t="s">
        <v>123</v>
      </c>
      <c r="D40" s="6"/>
      <c r="E40" s="10" t="s">
        <v>122</v>
      </c>
      <c r="F40" s="52"/>
      <c r="G40" s="52"/>
      <c r="H40" s="52"/>
      <c r="I40" s="52"/>
      <c r="J40" s="52"/>
    </row>
    <row r="41" spans="2:11" ht="18" customHeight="1" x14ac:dyDescent="0.3">
      <c r="B41" s="8"/>
      <c r="C41" s="8"/>
      <c r="D41" s="9">
        <v>40</v>
      </c>
      <c r="E41" s="6" t="s">
        <v>121</v>
      </c>
      <c r="F41" s="52">
        <v>7008.96</v>
      </c>
      <c r="G41" s="52">
        <v>72253.440000000002</v>
      </c>
      <c r="H41" s="52">
        <f>(I41-G41)</f>
        <v>1081.9199999999983</v>
      </c>
      <c r="I41" s="52">
        <v>73335.360000000001</v>
      </c>
      <c r="J41" s="52">
        <f>(F41+I41)</f>
        <v>80344.320000000007</v>
      </c>
    </row>
    <row r="42" spans="2:11" ht="17.45" customHeight="1" x14ac:dyDescent="0.3">
      <c r="B42" s="8"/>
      <c r="C42" s="8"/>
      <c r="D42" s="9">
        <v>41</v>
      </c>
      <c r="E42" s="6" t="s">
        <v>120</v>
      </c>
      <c r="F42" s="87">
        <v>0</v>
      </c>
      <c r="G42" s="87">
        <v>1387.68</v>
      </c>
      <c r="H42" s="87">
        <f>(I42-G42)</f>
        <v>94.079999999999927</v>
      </c>
      <c r="I42" s="87">
        <v>1481.76</v>
      </c>
      <c r="J42" s="87">
        <f>(F42+I42)</f>
        <v>1481.76</v>
      </c>
    </row>
    <row r="43" spans="2:11" ht="2.25" customHeight="1" x14ac:dyDescent="0.3">
      <c r="B43" s="8"/>
      <c r="C43" s="8"/>
      <c r="D43" s="9"/>
      <c r="E43" s="6"/>
      <c r="F43" s="52"/>
      <c r="G43" s="52"/>
      <c r="H43" s="52"/>
      <c r="I43" s="52">
        <v>0</v>
      </c>
      <c r="J43" s="52"/>
      <c r="K43" s="58"/>
    </row>
    <row r="44" spans="2:11" ht="18" customHeight="1" x14ac:dyDescent="0.3">
      <c r="B44" s="11"/>
      <c r="C44" s="11"/>
      <c r="D44" s="12"/>
      <c r="E44" s="64" t="s">
        <v>119</v>
      </c>
      <c r="F44" s="85">
        <f>(F41+F42)</f>
        <v>7008.96</v>
      </c>
      <c r="G44" s="85">
        <f>(G41+G42)</f>
        <v>73641.119999999995</v>
      </c>
      <c r="H44" s="85">
        <f>(H41+H42)</f>
        <v>1175.9999999999982</v>
      </c>
      <c r="I44" s="85">
        <f>(I41+I42)</f>
        <v>74817.119999999995</v>
      </c>
      <c r="J44" s="85">
        <f>(F44+I44)</f>
        <v>81826.080000000002</v>
      </c>
      <c r="K44" s="58"/>
    </row>
    <row r="45" spans="2:11" ht="19.899999999999999" customHeight="1" thickBot="1" x14ac:dyDescent="0.35">
      <c r="B45" s="64"/>
      <c r="C45" s="64"/>
      <c r="D45" s="64"/>
      <c r="E45" s="45" t="s">
        <v>38</v>
      </c>
      <c r="F45" s="93">
        <f>(F8+F16+F24+F38+F44)</f>
        <v>17435.45</v>
      </c>
      <c r="G45" s="93">
        <f>(G8+G16+G24+G38+G44)</f>
        <v>560075.12</v>
      </c>
      <c r="H45" s="93">
        <f>(I45-G45)</f>
        <v>49176</v>
      </c>
      <c r="I45" s="93">
        <f>(I8+I16+I24+I38+I44)</f>
        <v>609251.12</v>
      </c>
      <c r="J45" s="92">
        <f>(F45+I45)</f>
        <v>626686.56999999995</v>
      </c>
      <c r="K45" s="58"/>
    </row>
    <row r="46" spans="2:11" ht="13.5" thickTop="1" x14ac:dyDescent="0.2"/>
  </sheetData>
  <pageMargins left="0.39370078740157483" right="0" top="0.19685039370078741" bottom="0.19685039370078741" header="0.51181102362204722" footer="0.51181102362204722"/>
  <pageSetup paperSize="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FA7C-405E-496C-9AD6-7DE787CF4205}">
  <dimension ref="B1:O53"/>
  <sheetViews>
    <sheetView topLeftCell="B1" workbookViewId="0">
      <selection activeCell="F102" sqref="F102"/>
    </sheetView>
  </sheetViews>
  <sheetFormatPr defaultRowHeight="12.75" x14ac:dyDescent="0.2"/>
  <cols>
    <col min="1" max="1" width="2.140625" customWidth="1"/>
    <col min="2" max="4" width="5.7109375" customWidth="1"/>
    <col min="5" max="5" width="54.42578125" customWidth="1"/>
    <col min="6" max="10" width="18.28515625" customWidth="1"/>
    <col min="15" max="15" width="0.5703125" customWidth="1"/>
    <col min="16" max="16" width="8.28515625" customWidth="1"/>
  </cols>
  <sheetData>
    <row r="1" spans="2:15" ht="28.9" customHeight="1" x14ac:dyDescent="0.4">
      <c r="B1" s="75" t="s">
        <v>174</v>
      </c>
      <c r="C1" s="75"/>
      <c r="D1" s="75"/>
      <c r="E1" s="75"/>
      <c r="F1" s="75"/>
      <c r="G1" s="75"/>
      <c r="H1" s="91"/>
      <c r="I1" s="91"/>
      <c r="J1" s="90" t="s">
        <v>29</v>
      </c>
      <c r="K1" s="90"/>
      <c r="L1" s="89"/>
      <c r="M1" s="89"/>
      <c r="N1" s="49">
        <v>5</v>
      </c>
      <c r="O1" s="112"/>
    </row>
    <row r="2" spans="2:15" ht="2.2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5" ht="19.899999999999999" customHeight="1" x14ac:dyDescent="0.2">
      <c r="B3" s="111"/>
      <c r="C3" s="15"/>
      <c r="D3" s="15" t="s">
        <v>117</v>
      </c>
      <c r="E3" s="71"/>
      <c r="F3" s="17" t="s">
        <v>7</v>
      </c>
      <c r="G3" s="18" t="s">
        <v>8</v>
      </c>
      <c r="H3" s="19" t="s">
        <v>51</v>
      </c>
      <c r="I3" s="20"/>
      <c r="J3" s="21"/>
    </row>
    <row r="4" spans="2:15" ht="18" customHeight="1" x14ac:dyDescent="0.3">
      <c r="B4" s="110"/>
      <c r="C4" s="23"/>
      <c r="D4" s="24"/>
      <c r="E4" s="24"/>
      <c r="F4" s="24" t="s">
        <v>116</v>
      </c>
      <c r="G4" s="24" t="s">
        <v>5</v>
      </c>
      <c r="H4" s="24" t="s">
        <v>9</v>
      </c>
      <c r="I4" s="25" t="s">
        <v>10</v>
      </c>
      <c r="J4" s="25" t="s">
        <v>11</v>
      </c>
    </row>
    <row r="5" spans="2:15" ht="18" customHeight="1" x14ac:dyDescent="0.3">
      <c r="B5" s="22" t="s">
        <v>0</v>
      </c>
      <c r="C5" s="22" t="s">
        <v>1</v>
      </c>
      <c r="D5" s="25" t="s">
        <v>2</v>
      </c>
      <c r="E5" s="25" t="s">
        <v>39</v>
      </c>
      <c r="F5" s="25" t="s">
        <v>4</v>
      </c>
      <c r="G5" s="25" t="s">
        <v>49</v>
      </c>
      <c r="H5" s="26"/>
      <c r="I5" s="25" t="s">
        <v>50</v>
      </c>
      <c r="J5" s="25" t="s">
        <v>12</v>
      </c>
    </row>
    <row r="6" spans="2:15" ht="18" customHeight="1" x14ac:dyDescent="0.3">
      <c r="B6" s="109"/>
      <c r="C6" s="27"/>
      <c r="D6" s="28"/>
      <c r="E6" s="28"/>
      <c r="F6" s="29" t="s">
        <v>59</v>
      </c>
      <c r="G6" s="29"/>
      <c r="H6" s="28"/>
      <c r="I6" s="28"/>
      <c r="J6" s="29" t="s">
        <v>50</v>
      </c>
    </row>
    <row r="7" spans="2:15" x14ac:dyDescent="0.2">
      <c r="B7" s="108"/>
      <c r="C7" s="108"/>
      <c r="D7" s="107"/>
      <c r="E7" s="107"/>
      <c r="F7" s="106">
        <v>1</v>
      </c>
      <c r="G7" s="106">
        <v>2</v>
      </c>
      <c r="H7" s="106" t="s">
        <v>14</v>
      </c>
      <c r="I7" s="106">
        <v>4</v>
      </c>
      <c r="J7" s="106" t="s">
        <v>13</v>
      </c>
    </row>
    <row r="8" spans="2:15" ht="18" customHeight="1" x14ac:dyDescent="0.3">
      <c r="B8" s="5"/>
      <c r="C8" s="5"/>
      <c r="D8" s="6"/>
      <c r="E8" s="10" t="s">
        <v>88</v>
      </c>
      <c r="F8" s="52">
        <v>17435.45</v>
      </c>
      <c r="G8" s="52">
        <v>560075.12</v>
      </c>
      <c r="H8" s="105">
        <f>(I8-G8)</f>
        <v>49176</v>
      </c>
      <c r="I8" s="52">
        <v>609251.12</v>
      </c>
      <c r="J8" s="52">
        <f>(F8+I8)</f>
        <v>626686.56999999995</v>
      </c>
    </row>
    <row r="9" spans="2:15" ht="18" customHeight="1" x14ac:dyDescent="0.3">
      <c r="B9" s="5"/>
      <c r="C9" s="8" t="s">
        <v>173</v>
      </c>
      <c r="D9" s="6"/>
      <c r="E9" s="10" t="s">
        <v>172</v>
      </c>
      <c r="F9" s="52"/>
      <c r="G9" s="52"/>
      <c r="H9" s="52"/>
      <c r="I9" s="52"/>
      <c r="J9" s="52"/>
    </row>
    <row r="10" spans="2:15" ht="18" customHeight="1" x14ac:dyDescent="0.3">
      <c r="B10" s="5"/>
      <c r="C10" s="8"/>
      <c r="D10" s="9">
        <v>42</v>
      </c>
      <c r="E10" s="6" t="s">
        <v>171</v>
      </c>
      <c r="F10" s="52">
        <v>0</v>
      </c>
      <c r="G10" s="52">
        <v>1000</v>
      </c>
      <c r="H10" s="52">
        <f>(I10-G10)</f>
        <v>0</v>
      </c>
      <c r="I10" s="52">
        <v>1000</v>
      </c>
      <c r="J10" s="52">
        <f>(F10+I10)</f>
        <v>1000</v>
      </c>
    </row>
    <row r="11" spans="2:15" ht="18" customHeight="1" x14ac:dyDescent="0.3">
      <c r="B11" s="5"/>
      <c r="C11" s="8"/>
      <c r="D11" s="9">
        <v>43</v>
      </c>
      <c r="E11" s="6" t="s">
        <v>170</v>
      </c>
      <c r="F11" s="52">
        <v>0</v>
      </c>
      <c r="G11" s="50">
        <v>1000</v>
      </c>
      <c r="H11" s="52">
        <f>(I11-G11)</f>
        <v>0</v>
      </c>
      <c r="I11" s="104">
        <v>1000</v>
      </c>
      <c r="J11" s="52">
        <f>(F11+I11)</f>
        <v>1000</v>
      </c>
    </row>
    <row r="12" spans="2:15" ht="1.5" customHeight="1" x14ac:dyDescent="0.3">
      <c r="B12" s="5"/>
      <c r="C12" s="8"/>
      <c r="D12" s="9"/>
      <c r="E12" s="6"/>
      <c r="F12" s="87"/>
      <c r="G12" s="87"/>
      <c r="H12" s="87"/>
      <c r="I12" s="87"/>
      <c r="J12" s="87"/>
    </row>
    <row r="13" spans="2:15" ht="18" customHeight="1" x14ac:dyDescent="0.3">
      <c r="B13" s="5"/>
      <c r="C13" s="9"/>
      <c r="D13" s="9"/>
      <c r="E13" s="6" t="s">
        <v>169</v>
      </c>
      <c r="F13" s="52">
        <f>(F10+F11)</f>
        <v>0</v>
      </c>
      <c r="G13" s="52">
        <f>(G10+G11)</f>
        <v>2000</v>
      </c>
      <c r="H13" s="52">
        <f>(H10+H11)</f>
        <v>0</v>
      </c>
      <c r="I13" s="52">
        <f>(I10+I11)</f>
        <v>2000</v>
      </c>
      <c r="J13" s="52">
        <f>(F13+I13)</f>
        <v>2000</v>
      </c>
    </row>
    <row r="14" spans="2:15" ht="1.5" customHeight="1" x14ac:dyDescent="0.3">
      <c r="B14" s="5"/>
      <c r="C14" s="8"/>
      <c r="D14" s="9"/>
      <c r="E14" s="6"/>
      <c r="F14" s="52"/>
      <c r="G14" s="52"/>
      <c r="H14" s="52"/>
      <c r="I14" s="52"/>
      <c r="J14" s="52"/>
    </row>
    <row r="15" spans="2:15" ht="18" customHeight="1" x14ac:dyDescent="0.3">
      <c r="B15" s="5"/>
      <c r="C15" s="8" t="s">
        <v>168</v>
      </c>
      <c r="D15" s="9"/>
      <c r="E15" s="10" t="s">
        <v>167</v>
      </c>
      <c r="F15" s="52"/>
      <c r="G15" s="52"/>
      <c r="H15" s="52"/>
      <c r="I15" s="52"/>
      <c r="J15" s="52"/>
    </row>
    <row r="16" spans="2:15" ht="18" customHeight="1" x14ac:dyDescent="0.3">
      <c r="B16" s="8"/>
      <c r="C16" s="8"/>
      <c r="D16" s="9">
        <v>44</v>
      </c>
      <c r="E16" s="6" t="s">
        <v>166</v>
      </c>
      <c r="F16" s="52">
        <v>0</v>
      </c>
      <c r="G16" s="52">
        <v>16480.14</v>
      </c>
      <c r="H16" s="52">
        <f>(I16-G16)</f>
        <v>1004.6100000000006</v>
      </c>
      <c r="I16" s="52">
        <v>17484.75</v>
      </c>
      <c r="J16" s="52">
        <f>(F16+I16)</f>
        <v>17484.75</v>
      </c>
    </row>
    <row r="17" spans="2:12" ht="18" customHeight="1" x14ac:dyDescent="0.3">
      <c r="B17" s="8"/>
      <c r="C17" s="8"/>
      <c r="D17" s="9">
        <v>45</v>
      </c>
      <c r="E17" s="6" t="s">
        <v>165</v>
      </c>
      <c r="F17" s="87">
        <v>0</v>
      </c>
      <c r="G17" s="87">
        <v>10000</v>
      </c>
      <c r="H17" s="87">
        <f>(I17-G17)</f>
        <v>0</v>
      </c>
      <c r="I17" s="87">
        <v>10000</v>
      </c>
      <c r="J17" s="87">
        <f>(F17+I17)</f>
        <v>10000</v>
      </c>
    </row>
    <row r="18" spans="2:12" ht="1.5" customHeight="1" x14ac:dyDescent="0.3">
      <c r="B18" s="8"/>
      <c r="C18" s="8"/>
      <c r="D18" s="9"/>
      <c r="E18" s="6"/>
      <c r="F18" s="52"/>
      <c r="G18" s="52"/>
      <c r="H18" s="52"/>
      <c r="I18" s="52"/>
      <c r="J18" s="52"/>
    </row>
    <row r="19" spans="2:12" ht="18" customHeight="1" x14ac:dyDescent="0.3">
      <c r="B19" s="8"/>
      <c r="C19" s="8"/>
      <c r="D19" s="9"/>
      <c r="E19" s="5" t="s">
        <v>164</v>
      </c>
      <c r="F19" s="85">
        <f>(F16+F17)</f>
        <v>0</v>
      </c>
      <c r="G19" s="85">
        <f>(G16+G17)</f>
        <v>26480.14</v>
      </c>
      <c r="H19" s="85">
        <f>(H16+H17)</f>
        <v>1004.6100000000006</v>
      </c>
      <c r="I19" s="52">
        <f>(I16+I17)</f>
        <v>27484.75</v>
      </c>
      <c r="J19" s="85">
        <f>(F19+I19)</f>
        <v>27484.75</v>
      </c>
    </row>
    <row r="20" spans="2:12" ht="17.45" customHeight="1" thickBot="1" x14ac:dyDescent="0.35">
      <c r="B20" s="64"/>
      <c r="C20" s="63"/>
      <c r="D20" s="63"/>
      <c r="E20" s="45" t="s">
        <v>37</v>
      </c>
      <c r="F20" s="101">
        <f>(F8+F19)</f>
        <v>17435.45</v>
      </c>
      <c r="G20" s="101">
        <f>(G8+G13+G19)</f>
        <v>588555.26</v>
      </c>
      <c r="H20" s="101">
        <f>(I20-G20)</f>
        <v>50180.609999999986</v>
      </c>
      <c r="I20" s="101">
        <f>(I8+I13+I19)</f>
        <v>638735.87</v>
      </c>
      <c r="J20" s="101">
        <f>(F20+I20)</f>
        <v>656171.31999999995</v>
      </c>
    </row>
    <row r="21" spans="2:12" ht="3" customHeight="1" thickTop="1" x14ac:dyDescent="0.3">
      <c r="B21" s="5"/>
      <c r="C21" s="5"/>
      <c r="D21" s="6"/>
      <c r="E21" s="6"/>
      <c r="F21" s="52"/>
      <c r="G21" s="52"/>
      <c r="H21" s="52"/>
      <c r="I21" s="52"/>
      <c r="J21" s="52"/>
    </row>
    <row r="22" spans="2:12" ht="18" customHeight="1" x14ac:dyDescent="0.3">
      <c r="B22" s="8" t="s">
        <v>17</v>
      </c>
      <c r="C22" s="5"/>
      <c r="D22" s="6"/>
      <c r="E22" s="10" t="s">
        <v>163</v>
      </c>
      <c r="F22" s="52"/>
      <c r="G22" s="52"/>
      <c r="H22" s="52"/>
      <c r="I22" s="52"/>
      <c r="J22" s="52"/>
    </row>
    <row r="23" spans="2:12" ht="18" customHeight="1" x14ac:dyDescent="0.3">
      <c r="B23" s="5"/>
      <c r="C23" s="8" t="s">
        <v>162</v>
      </c>
      <c r="D23" s="6"/>
      <c r="E23" s="10" t="s">
        <v>161</v>
      </c>
      <c r="F23" s="52"/>
      <c r="G23" s="52"/>
      <c r="H23" s="52"/>
      <c r="I23" s="52"/>
      <c r="J23" s="52"/>
    </row>
    <row r="24" spans="2:12" ht="18" customHeight="1" x14ac:dyDescent="0.3">
      <c r="B24" s="8"/>
      <c r="C24" s="8"/>
      <c r="D24" s="9">
        <v>46</v>
      </c>
      <c r="E24" s="6" t="s">
        <v>160</v>
      </c>
      <c r="F24" s="52">
        <v>0</v>
      </c>
      <c r="G24" s="52">
        <v>35000</v>
      </c>
      <c r="H24" s="52">
        <f>(I24-G24)</f>
        <v>3000</v>
      </c>
      <c r="I24" s="52">
        <v>38000</v>
      </c>
      <c r="J24" s="52">
        <f>(F24+I24)</f>
        <v>38000</v>
      </c>
    </row>
    <row r="25" spans="2:12" ht="18" customHeight="1" x14ac:dyDescent="0.3">
      <c r="B25" s="8"/>
      <c r="C25" s="8"/>
      <c r="D25" s="9">
        <v>47</v>
      </c>
      <c r="E25" s="6" t="s">
        <v>159</v>
      </c>
      <c r="F25" s="52">
        <v>0</v>
      </c>
      <c r="G25" s="52">
        <v>35000</v>
      </c>
      <c r="H25" s="52">
        <f>(I25-G25)</f>
        <v>3000</v>
      </c>
      <c r="I25" s="52">
        <v>38000</v>
      </c>
      <c r="J25" s="52">
        <f>(F25+I25)</f>
        <v>38000</v>
      </c>
    </row>
    <row r="26" spans="2:12" ht="2.4500000000000002" customHeight="1" x14ac:dyDescent="0.3">
      <c r="B26" s="8"/>
      <c r="C26" s="8"/>
      <c r="D26" s="9"/>
      <c r="E26" s="6"/>
      <c r="F26" s="87"/>
      <c r="G26" s="87"/>
      <c r="H26" s="87"/>
      <c r="I26" s="87"/>
      <c r="J26" s="87"/>
    </row>
    <row r="27" spans="2:12" ht="18" customHeight="1" x14ac:dyDescent="0.3">
      <c r="B27" s="8"/>
      <c r="C27" s="8"/>
      <c r="D27" s="9"/>
      <c r="E27" s="5" t="s">
        <v>158</v>
      </c>
      <c r="F27" s="52">
        <f>(F24+F25)</f>
        <v>0</v>
      </c>
      <c r="G27" s="52">
        <f>(G24+G25)</f>
        <v>70000</v>
      </c>
      <c r="H27" s="52">
        <f>(H24+H25)</f>
        <v>6000</v>
      </c>
      <c r="I27" s="52">
        <f>(I24+I25)</f>
        <v>76000</v>
      </c>
      <c r="J27" s="52">
        <f>(F27+I27)</f>
        <v>76000</v>
      </c>
      <c r="L27" s="76"/>
    </row>
    <row r="28" spans="2:12" ht="1.5" customHeight="1" x14ac:dyDescent="0.3">
      <c r="B28" s="5"/>
      <c r="C28" s="5"/>
      <c r="D28" s="6"/>
      <c r="E28" s="6"/>
      <c r="F28" s="52"/>
      <c r="G28" s="52"/>
      <c r="H28" s="52"/>
      <c r="I28" s="52"/>
      <c r="J28" s="52"/>
    </row>
    <row r="29" spans="2:12" ht="18" customHeight="1" x14ac:dyDescent="0.3">
      <c r="B29" s="5"/>
      <c r="C29" s="8" t="s">
        <v>157</v>
      </c>
      <c r="D29" s="6"/>
      <c r="E29" s="10" t="s">
        <v>156</v>
      </c>
      <c r="F29" s="52"/>
      <c r="G29" s="52"/>
      <c r="H29" s="52"/>
      <c r="I29" s="52"/>
      <c r="J29" s="52"/>
    </row>
    <row r="30" spans="2:12" ht="18" customHeight="1" x14ac:dyDescent="0.3">
      <c r="B30" s="8"/>
      <c r="C30" s="8"/>
      <c r="D30" s="9">
        <v>48</v>
      </c>
      <c r="E30" s="6" t="s">
        <v>155</v>
      </c>
      <c r="F30" s="52">
        <v>0</v>
      </c>
      <c r="G30" s="50" t="s">
        <v>42</v>
      </c>
      <c r="H30" s="52">
        <v>0</v>
      </c>
      <c r="I30" s="50" t="s">
        <v>42</v>
      </c>
      <c r="J30" s="52">
        <v>0</v>
      </c>
    </row>
    <row r="31" spans="2:12" ht="0.6" customHeight="1" x14ac:dyDescent="0.3">
      <c r="B31" s="8"/>
      <c r="C31" s="8"/>
      <c r="D31" s="9"/>
      <c r="E31" s="6"/>
      <c r="F31" s="87"/>
      <c r="G31" s="87"/>
      <c r="H31" s="87"/>
      <c r="I31" s="87"/>
      <c r="J31" s="87"/>
    </row>
    <row r="32" spans="2:12" ht="18" customHeight="1" x14ac:dyDescent="0.3">
      <c r="B32" s="8"/>
      <c r="C32" s="8"/>
      <c r="D32" s="9"/>
      <c r="E32" s="5" t="s">
        <v>154</v>
      </c>
      <c r="F32" s="52">
        <f>(F30)</f>
        <v>0</v>
      </c>
      <c r="G32" s="50" t="str">
        <f>(G30)</f>
        <v>p.m.</v>
      </c>
      <c r="H32" s="52">
        <v>0</v>
      </c>
      <c r="I32" s="50" t="str">
        <f>(I30)</f>
        <v>p.m.</v>
      </c>
      <c r="J32" s="52">
        <v>0</v>
      </c>
    </row>
    <row r="33" spans="2:12" ht="1.5" customHeight="1" x14ac:dyDescent="0.3">
      <c r="B33" s="5"/>
      <c r="C33" s="5"/>
      <c r="D33" s="6"/>
      <c r="E33" s="6"/>
      <c r="F33" s="52"/>
      <c r="G33" s="52"/>
      <c r="H33" s="52"/>
      <c r="I33" s="52"/>
      <c r="J33" s="52"/>
    </row>
    <row r="34" spans="2:12" ht="18" customHeight="1" x14ac:dyDescent="0.3">
      <c r="B34" s="5"/>
      <c r="C34" s="8" t="s">
        <v>153</v>
      </c>
      <c r="D34" s="6"/>
      <c r="E34" s="10" t="s">
        <v>152</v>
      </c>
      <c r="F34" s="52"/>
      <c r="G34" s="52"/>
      <c r="H34" s="52"/>
      <c r="I34" s="52"/>
      <c r="J34" s="52"/>
    </row>
    <row r="35" spans="2:12" ht="18" customHeight="1" x14ac:dyDescent="0.3">
      <c r="B35" s="8"/>
      <c r="C35" s="8" t="s">
        <v>29</v>
      </c>
      <c r="D35" s="9">
        <v>49</v>
      </c>
      <c r="E35" s="6" t="s">
        <v>151</v>
      </c>
      <c r="F35" s="52"/>
      <c r="G35" s="52">
        <v>90000</v>
      </c>
      <c r="H35" s="52">
        <f>(I35-G35)</f>
        <v>-15000</v>
      </c>
      <c r="I35" s="52">
        <v>75000</v>
      </c>
      <c r="J35" s="52">
        <f>(F35+I35)</f>
        <v>75000</v>
      </c>
    </row>
    <row r="36" spans="2:12" ht="1.9" customHeight="1" x14ac:dyDescent="0.3">
      <c r="B36" s="8"/>
      <c r="C36" s="8"/>
      <c r="D36" s="9"/>
      <c r="E36" s="6"/>
      <c r="F36" s="87"/>
      <c r="G36" s="87"/>
      <c r="H36" s="87"/>
      <c r="I36" s="87"/>
      <c r="J36" s="87"/>
    </row>
    <row r="37" spans="2:12" ht="18" customHeight="1" x14ac:dyDescent="0.3">
      <c r="B37" s="8"/>
      <c r="C37" s="8"/>
      <c r="D37" s="9"/>
      <c r="E37" s="5" t="s">
        <v>150</v>
      </c>
      <c r="F37" s="85">
        <f>(F35)</f>
        <v>0</v>
      </c>
      <c r="G37" s="85">
        <f>(G35)</f>
        <v>90000</v>
      </c>
      <c r="H37" s="85">
        <f>(H35)</f>
        <v>-15000</v>
      </c>
      <c r="I37" s="85">
        <f>(I35)</f>
        <v>75000</v>
      </c>
      <c r="J37" s="85">
        <f>(F37+I37)</f>
        <v>75000</v>
      </c>
      <c r="L37" s="103"/>
    </row>
    <row r="38" spans="2:12" ht="18" customHeight="1" thickBot="1" x14ac:dyDescent="0.35">
      <c r="B38" s="64"/>
      <c r="C38" s="64"/>
      <c r="D38" s="63"/>
      <c r="E38" s="102" t="s">
        <v>36</v>
      </c>
      <c r="F38" s="101">
        <f>(F27+F32+F37)</f>
        <v>0</v>
      </c>
      <c r="G38" s="101">
        <f>(G27+G37)</f>
        <v>160000</v>
      </c>
      <c r="H38" s="101">
        <f>(I38-G38)</f>
        <v>-9000</v>
      </c>
      <c r="I38" s="101">
        <f>(I27+I37)</f>
        <v>151000</v>
      </c>
      <c r="J38" s="101">
        <f>(F38+I38)</f>
        <v>151000</v>
      </c>
    </row>
    <row r="39" spans="2:12" ht="3" customHeight="1" thickTop="1" x14ac:dyDescent="0.3">
      <c r="B39" s="5"/>
      <c r="C39" s="5"/>
      <c r="D39" s="6"/>
      <c r="E39" s="6"/>
      <c r="F39" s="52"/>
      <c r="G39" s="52"/>
      <c r="H39" s="52"/>
      <c r="I39" s="52"/>
      <c r="J39" s="52"/>
    </row>
    <row r="40" spans="2:12" ht="18" customHeight="1" x14ac:dyDescent="0.3">
      <c r="B40" s="8" t="s">
        <v>23</v>
      </c>
      <c r="C40" s="8"/>
      <c r="D40" s="9"/>
      <c r="E40" s="10" t="s">
        <v>149</v>
      </c>
      <c r="F40" s="52"/>
      <c r="G40" s="52"/>
      <c r="H40" s="52"/>
      <c r="I40" s="52"/>
      <c r="J40" s="52"/>
    </row>
    <row r="41" spans="2:12" ht="18" customHeight="1" x14ac:dyDescent="0.3">
      <c r="B41" s="8"/>
      <c r="C41" s="8" t="s">
        <v>148</v>
      </c>
      <c r="D41" s="9"/>
      <c r="E41" s="10" t="s">
        <v>147</v>
      </c>
      <c r="F41" s="52"/>
      <c r="G41" s="52"/>
      <c r="H41" s="52"/>
      <c r="I41" s="52"/>
      <c r="J41" s="52"/>
      <c r="K41" s="58"/>
    </row>
    <row r="42" spans="2:12" ht="18" customHeight="1" x14ac:dyDescent="0.3">
      <c r="B42" s="8"/>
      <c r="C42" s="8"/>
      <c r="D42" s="9">
        <v>50</v>
      </c>
      <c r="E42" s="6" t="s">
        <v>69</v>
      </c>
      <c r="F42" s="52">
        <v>0</v>
      </c>
      <c r="G42" s="52">
        <v>40000</v>
      </c>
      <c r="H42" s="52">
        <f>(I42-G42)</f>
        <v>-12000</v>
      </c>
      <c r="I42" s="52">
        <v>28000</v>
      </c>
      <c r="J42" s="52">
        <f>(F42+I42)</f>
        <v>28000</v>
      </c>
      <c r="K42" s="58"/>
    </row>
    <row r="43" spans="2:12" ht="17.45" customHeight="1" x14ac:dyDescent="0.3">
      <c r="B43" s="8"/>
      <c r="C43" s="8"/>
      <c r="D43" s="9">
        <v>51</v>
      </c>
      <c r="E43" s="6" t="s">
        <v>68</v>
      </c>
      <c r="F43" s="52">
        <v>0</v>
      </c>
      <c r="G43" s="52">
        <v>8000</v>
      </c>
      <c r="H43" s="52">
        <f>(I43-G43)</f>
        <v>0</v>
      </c>
      <c r="I43" s="52">
        <v>8000</v>
      </c>
      <c r="J43" s="52">
        <f>(F43+I43)</f>
        <v>8000</v>
      </c>
      <c r="K43" s="58"/>
    </row>
    <row r="44" spans="2:12" ht="18" customHeight="1" x14ac:dyDescent="0.3">
      <c r="B44" s="8"/>
      <c r="C44" s="8"/>
      <c r="D44" s="9">
        <v>52</v>
      </c>
      <c r="E44" s="6" t="s">
        <v>67</v>
      </c>
      <c r="F44" s="52"/>
      <c r="G44" s="52"/>
      <c r="H44" s="52"/>
      <c r="I44" s="52">
        <v>0</v>
      </c>
      <c r="J44" s="52"/>
      <c r="K44" s="58"/>
    </row>
    <row r="45" spans="2:12" ht="18" customHeight="1" x14ac:dyDescent="0.3">
      <c r="B45" s="8"/>
      <c r="C45" s="8"/>
      <c r="D45" s="9" t="s">
        <v>29</v>
      </c>
      <c r="E45" s="6" t="s">
        <v>66</v>
      </c>
      <c r="F45" s="52">
        <v>0</v>
      </c>
      <c r="G45" s="52">
        <v>16000</v>
      </c>
      <c r="H45" s="52">
        <f>(I45-G45)</f>
        <v>0</v>
      </c>
      <c r="I45" s="52">
        <v>16000</v>
      </c>
      <c r="J45" s="52">
        <f>(F45+I45)</f>
        <v>16000</v>
      </c>
      <c r="K45" s="58"/>
    </row>
    <row r="46" spans="2:12" ht="18" customHeight="1" x14ac:dyDescent="0.3">
      <c r="B46" s="8"/>
      <c r="C46" s="8"/>
      <c r="D46" s="9">
        <v>53</v>
      </c>
      <c r="E46" s="6" t="s">
        <v>65</v>
      </c>
      <c r="F46" s="52">
        <v>0</v>
      </c>
      <c r="G46" s="52">
        <v>500</v>
      </c>
      <c r="H46" s="52">
        <f>(I46-G46)</f>
        <v>0</v>
      </c>
      <c r="I46" s="52">
        <v>500</v>
      </c>
      <c r="J46" s="52">
        <f>(F46+I46)</f>
        <v>500</v>
      </c>
      <c r="K46" s="58"/>
    </row>
    <row r="47" spans="2:12" ht="18" customHeight="1" x14ac:dyDescent="0.3">
      <c r="B47" s="8"/>
      <c r="C47" s="8"/>
      <c r="D47" s="9">
        <v>54</v>
      </c>
      <c r="E47" s="6" t="s">
        <v>64</v>
      </c>
      <c r="F47" s="87">
        <v>0</v>
      </c>
      <c r="G47" s="87">
        <v>5000</v>
      </c>
      <c r="H47" s="87">
        <f>(I47-G47)</f>
        <v>0</v>
      </c>
      <c r="I47" s="87">
        <v>5000</v>
      </c>
      <c r="J47" s="87">
        <f>(F47+I47)</f>
        <v>5000</v>
      </c>
      <c r="K47" s="58"/>
    </row>
    <row r="48" spans="2:12" ht="1.5" customHeight="1" x14ac:dyDescent="0.3">
      <c r="B48" s="8"/>
      <c r="C48" s="8"/>
      <c r="D48" s="9"/>
      <c r="E48" s="6"/>
      <c r="F48" s="52"/>
      <c r="G48" s="52">
        <v>0</v>
      </c>
      <c r="H48" s="52"/>
      <c r="I48" s="52">
        <v>0</v>
      </c>
      <c r="J48" s="52"/>
      <c r="K48" s="58"/>
    </row>
    <row r="49" spans="2:11" ht="18" customHeight="1" x14ac:dyDescent="0.3">
      <c r="B49" s="8"/>
      <c r="C49" s="8"/>
      <c r="D49" s="9"/>
      <c r="E49" s="5" t="s">
        <v>146</v>
      </c>
      <c r="F49" s="52">
        <f>(F42+F43+F45+F46+F47)</f>
        <v>0</v>
      </c>
      <c r="G49" s="52">
        <f>(G42+G43+G45+G46+G47)</f>
        <v>69500</v>
      </c>
      <c r="H49" s="52">
        <f>(H42+H43+H45+H46+H47)</f>
        <v>-12000</v>
      </c>
      <c r="I49" s="52">
        <f>(I42+I43+I45+I46+I47)</f>
        <v>57500</v>
      </c>
      <c r="J49" s="52">
        <f>(F49+I49)</f>
        <v>57500</v>
      </c>
      <c r="K49" s="58"/>
    </row>
    <row r="50" spans="2:11" ht="1.5" customHeight="1" x14ac:dyDescent="0.3">
      <c r="B50" s="8"/>
      <c r="C50" s="8"/>
      <c r="D50" s="9"/>
      <c r="E50" s="5"/>
      <c r="F50" s="94"/>
      <c r="G50" s="94"/>
      <c r="H50" s="94"/>
      <c r="I50" s="94"/>
      <c r="J50" s="94"/>
      <c r="K50" s="58"/>
    </row>
    <row r="51" spans="2:11" ht="18" customHeight="1" thickBot="1" x14ac:dyDescent="0.35">
      <c r="B51" s="11"/>
      <c r="C51" s="11"/>
      <c r="D51" s="12"/>
      <c r="E51" s="45" t="s">
        <v>73</v>
      </c>
      <c r="F51" s="101">
        <f>(F49)</f>
        <v>0</v>
      </c>
      <c r="G51" s="101">
        <f>(G49)</f>
        <v>69500</v>
      </c>
      <c r="H51" s="101">
        <f>(H49)</f>
        <v>-12000</v>
      </c>
      <c r="I51" s="101">
        <f>(I49)</f>
        <v>57500</v>
      </c>
      <c r="J51" s="101">
        <f>(J49)</f>
        <v>57500</v>
      </c>
    </row>
    <row r="52" spans="2:11" ht="19.899999999999999" customHeight="1" thickTop="1" thickBot="1" x14ac:dyDescent="0.35">
      <c r="B52" s="100"/>
      <c r="C52" s="100"/>
      <c r="D52" s="99"/>
      <c r="E52" s="98" t="s">
        <v>145</v>
      </c>
      <c r="F52" s="97">
        <f>(F20+F38+F51)</f>
        <v>17435.45</v>
      </c>
      <c r="G52" s="97">
        <f>(G20+G38+G51)</f>
        <v>818055.26</v>
      </c>
      <c r="H52" s="97">
        <f>(H20+H38+H51)</f>
        <v>29180.609999999986</v>
      </c>
      <c r="I52" s="97">
        <f>(I20+I38+I51)</f>
        <v>847235.87</v>
      </c>
      <c r="J52" s="97">
        <f>(F52+I52)</f>
        <v>864671.32</v>
      </c>
    </row>
    <row r="53" spans="2:11" ht="13.5" thickTop="1" x14ac:dyDescent="0.2">
      <c r="F53" s="96"/>
      <c r="G53" s="96"/>
      <c r="H53" s="96"/>
      <c r="I53" s="96"/>
      <c r="J53" s="96"/>
    </row>
  </sheetData>
  <pageMargins left="0.39370078740157483" right="0" top="0.39370078740157483" bottom="0.39370078740157483" header="0.51181102362204722" footer="0.51181102362204722"/>
  <pageSetup paperSize="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5707-91C2-46E1-8802-E7C65934D8BC}">
  <dimension ref="A1:N19"/>
  <sheetViews>
    <sheetView tabSelected="1" workbookViewId="0">
      <selection activeCell="N8" sqref="N8"/>
    </sheetView>
  </sheetViews>
  <sheetFormatPr defaultRowHeight="15" x14ac:dyDescent="0.25"/>
  <cols>
    <col min="1" max="1" width="2.140625" style="113" customWidth="1"/>
    <col min="2" max="2" width="41.5703125" style="113" customWidth="1"/>
    <col min="3" max="3" width="3" style="113" customWidth="1"/>
    <col min="4" max="4" width="19.7109375" style="113" customWidth="1"/>
    <col min="5" max="5" width="17" style="113" customWidth="1"/>
    <col min="6" max="6" width="60.7109375" style="113" customWidth="1"/>
    <col min="7" max="7" width="3.85546875" style="113" customWidth="1"/>
    <col min="8" max="8" width="0.7109375" style="113" customWidth="1"/>
    <col min="9" max="16384" width="9.140625" style="113"/>
  </cols>
  <sheetData>
    <row r="1" spans="1:14" ht="28.9" customHeight="1" x14ac:dyDescent="0.4">
      <c r="A1" s="175" t="s">
        <v>178</v>
      </c>
      <c r="B1" s="174"/>
      <c r="C1" s="174"/>
      <c r="D1" s="174"/>
      <c r="E1" s="174"/>
      <c r="F1" s="174"/>
      <c r="G1" s="173"/>
      <c r="H1" s="173"/>
      <c r="I1" s="172" t="s">
        <v>29</v>
      </c>
      <c r="J1" s="172"/>
      <c r="K1" s="171"/>
      <c r="L1" s="171"/>
      <c r="M1" s="170">
        <v>6</v>
      </c>
      <c r="N1" s="169"/>
    </row>
    <row r="2" spans="1:14" ht="9.75" customHeight="1" thickBot="1" x14ac:dyDescent="0.3"/>
    <row r="3" spans="1:14" ht="31.5" customHeight="1" x14ac:dyDescent="0.35">
      <c r="B3" s="168" t="s">
        <v>177</v>
      </c>
      <c r="C3" s="167"/>
      <c r="D3" s="167"/>
      <c r="E3" s="166"/>
      <c r="F3" s="165"/>
    </row>
    <row r="4" spans="1:14" ht="31.5" customHeight="1" x14ac:dyDescent="0.3">
      <c r="B4" s="164" t="s">
        <v>176</v>
      </c>
      <c r="C4" s="138"/>
      <c r="D4" s="163">
        <v>302067.75</v>
      </c>
      <c r="E4" s="158">
        <v>0.35649999999999998</v>
      </c>
      <c r="F4" s="153"/>
    </row>
    <row r="5" spans="1:14" ht="31.5" customHeight="1" x14ac:dyDescent="0.3">
      <c r="B5" s="161" t="s">
        <v>16</v>
      </c>
      <c r="C5" s="160"/>
      <c r="D5" s="162">
        <v>406574</v>
      </c>
      <c r="E5" s="158">
        <v>0.47989999999999999</v>
      </c>
      <c r="F5" s="153"/>
    </row>
    <row r="6" spans="1:14" ht="31.5" customHeight="1" x14ac:dyDescent="0.3">
      <c r="B6" s="161" t="s">
        <v>43</v>
      </c>
      <c r="C6" s="160"/>
      <c r="D6" s="162">
        <v>5994.12</v>
      </c>
      <c r="E6" s="158">
        <v>7.1000000000000004E-3</v>
      </c>
      <c r="F6" s="153"/>
    </row>
    <row r="7" spans="1:14" ht="31.5" customHeight="1" x14ac:dyDescent="0.3">
      <c r="B7" s="161" t="s">
        <v>87</v>
      </c>
      <c r="C7" s="160"/>
      <c r="D7" s="159">
        <v>75100</v>
      </c>
      <c r="E7" s="158">
        <v>8.8599999999999998E-2</v>
      </c>
      <c r="F7" s="153"/>
    </row>
    <row r="8" spans="1:14" ht="31.5" customHeight="1" x14ac:dyDescent="0.3">
      <c r="B8" s="157" t="s">
        <v>72</v>
      </c>
      <c r="C8" s="130"/>
      <c r="D8" s="129">
        <v>57500</v>
      </c>
      <c r="E8" s="128">
        <v>6.7900000000000002E-2</v>
      </c>
      <c r="F8" s="153"/>
    </row>
    <row r="9" spans="1:14" ht="4.5" customHeight="1" x14ac:dyDescent="0.25">
      <c r="B9" s="127"/>
      <c r="C9" s="126"/>
      <c r="D9" s="125"/>
      <c r="E9" s="156"/>
      <c r="F9" s="153"/>
    </row>
    <row r="10" spans="1:14" ht="31.5" customHeight="1" x14ac:dyDescent="0.35">
      <c r="B10" s="123" t="s">
        <v>61</v>
      </c>
      <c r="C10" s="155"/>
      <c r="D10" s="121">
        <f>(D4+D5+D6+D7+D8)</f>
        <v>847235.87</v>
      </c>
      <c r="E10" s="154">
        <f>(E4+E5+E6+E7+E8)</f>
        <v>1</v>
      </c>
      <c r="F10" s="153"/>
    </row>
    <row r="11" spans="1:14" ht="5.25" customHeight="1" thickBot="1" x14ac:dyDescent="0.3">
      <c r="B11" s="152"/>
      <c r="C11" s="151"/>
      <c r="D11" s="150"/>
      <c r="E11" s="149"/>
      <c r="F11" s="119"/>
    </row>
    <row r="12" spans="1:14" ht="18.75" customHeight="1" x14ac:dyDescent="0.25">
      <c r="B12" s="148"/>
      <c r="C12" s="147"/>
      <c r="D12" s="146"/>
      <c r="E12" s="145"/>
      <c r="F12" s="144"/>
    </row>
    <row r="13" spans="1:14" ht="31.5" customHeight="1" x14ac:dyDescent="0.35">
      <c r="B13" s="143" t="s">
        <v>175</v>
      </c>
      <c r="C13" s="142"/>
      <c r="D13" s="142"/>
      <c r="E13" s="141"/>
      <c r="F13" s="119"/>
      <c r="G13" s="140"/>
    </row>
    <row r="14" spans="1:14" ht="38.450000000000003" customHeight="1" x14ac:dyDescent="0.3">
      <c r="B14" s="139" t="s">
        <v>115</v>
      </c>
      <c r="C14" s="138"/>
      <c r="D14" s="137">
        <v>638735.87</v>
      </c>
      <c r="E14" s="136">
        <v>0.75390000000000001</v>
      </c>
      <c r="F14" s="119"/>
    </row>
    <row r="15" spans="1:14" ht="38.450000000000003" customHeight="1" x14ac:dyDescent="0.3">
      <c r="B15" s="135" t="s">
        <v>163</v>
      </c>
      <c r="C15" s="134"/>
      <c r="D15" s="133">
        <v>151000</v>
      </c>
      <c r="E15" s="132">
        <v>0.1782</v>
      </c>
      <c r="F15" s="119"/>
    </row>
    <row r="16" spans="1:14" ht="38.450000000000003" customHeight="1" x14ac:dyDescent="0.3">
      <c r="B16" s="131" t="s">
        <v>149</v>
      </c>
      <c r="C16" s="130"/>
      <c r="D16" s="129">
        <v>57500</v>
      </c>
      <c r="E16" s="128">
        <v>6.7900000000000002E-2</v>
      </c>
      <c r="F16" s="119"/>
    </row>
    <row r="17" spans="2:6" ht="4.5" customHeight="1" x14ac:dyDescent="0.25">
      <c r="B17" s="127"/>
      <c r="C17" s="126"/>
      <c r="D17" s="125"/>
      <c r="E17" s="124"/>
      <c r="F17" s="119"/>
    </row>
    <row r="18" spans="2:6" ht="38.450000000000003" customHeight="1" x14ac:dyDescent="0.35">
      <c r="B18" s="123" t="s">
        <v>145</v>
      </c>
      <c r="C18" s="122"/>
      <c r="D18" s="121">
        <f>(D14+D15+D16)</f>
        <v>847235.87</v>
      </c>
      <c r="E18" s="120">
        <f>(E14+E15+E16)</f>
        <v>1</v>
      </c>
      <c r="F18" s="119"/>
    </row>
    <row r="19" spans="2:6" ht="5.25" customHeight="1" thickBot="1" x14ac:dyDescent="0.3">
      <c r="B19" s="118"/>
      <c r="C19" s="117"/>
      <c r="D19" s="116"/>
      <c r="E19" s="115"/>
      <c r="F19" s="114"/>
    </row>
  </sheetData>
  <pageMargins left="0.39370078740157483" right="0" top="0.39370078740157483" bottom="0.74803149606299213" header="0.31496062992125984" footer="0.31496062992125984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Excel.Chart.8" shapeId="6145" r:id="rId4">
          <objectPr defaultSize="0" autoPict="0" r:id="rId5">
            <anchor moveWithCells="1" sizeWithCells="1">
              <from>
                <xdr:col>5</xdr:col>
                <xdr:colOff>295275</xdr:colOff>
                <xdr:row>2</xdr:row>
                <xdr:rowOff>371475</xdr:rowOff>
              </from>
              <to>
                <xdr:col>5</xdr:col>
                <xdr:colOff>3190875</xdr:colOff>
                <xdr:row>10</xdr:row>
                <xdr:rowOff>0</xdr:rowOff>
              </to>
            </anchor>
          </objectPr>
        </oleObject>
      </mc:Choice>
      <mc:Fallback>
        <oleObject progId="Excel.Chart.8" shapeId="6145" r:id="rId4"/>
      </mc:Fallback>
    </mc:AlternateContent>
    <mc:AlternateContent xmlns:mc="http://schemas.openxmlformats.org/markup-compatibility/2006">
      <mc:Choice Requires="x14">
        <oleObject progId="Excel.Chart.8" shapeId="6146" r:id="rId6">
          <objectPr defaultSize="0" autoPict="0" r:id="rId7">
            <anchor moveWithCells="1" sizeWithCells="1">
              <from>
                <xdr:col>5</xdr:col>
                <xdr:colOff>276225</xdr:colOff>
                <xdr:row>11</xdr:row>
                <xdr:rowOff>209550</xdr:rowOff>
              </from>
              <to>
                <xdr:col>5</xdr:col>
                <xdr:colOff>3143250</xdr:colOff>
                <xdr:row>17</xdr:row>
                <xdr:rowOff>476250</xdr:rowOff>
              </to>
            </anchor>
          </objectPr>
        </oleObject>
      </mc:Choice>
      <mc:Fallback>
        <oleObject progId="Excel.Chart.8" shapeId="6146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ENTRATE1</vt:lpstr>
      <vt:lpstr>ENTRATE2</vt:lpstr>
      <vt:lpstr>USCITE1</vt:lpstr>
      <vt:lpstr>USCITE2</vt:lpstr>
      <vt:lpstr>USCITE3</vt:lpstr>
      <vt:lpstr>RIEPILOGO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Mario Frigerio</cp:lastModifiedBy>
  <cp:lastPrinted>2019-02-28T08:27:15Z</cp:lastPrinted>
  <dcterms:created xsi:type="dcterms:W3CDTF">2003-01-16T08:08:51Z</dcterms:created>
  <dcterms:modified xsi:type="dcterms:W3CDTF">2021-05-19T11:20:35Z</dcterms:modified>
</cp:coreProperties>
</file>